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G:\Documents\INSTITUTIONAL RESEARCH\C&amp;I\FY20\"/>
    </mc:Choice>
  </mc:AlternateContent>
  <xr:revisionPtr revIDLastSave="0" documentId="13_ncr:1_{5B4C198A-2C41-41D1-82FD-8776A9DA8C1E}" xr6:coauthVersionLast="46" xr6:coauthVersionMax="46" xr10:uidLastSave="{00000000-0000-0000-0000-000000000000}"/>
  <bookViews>
    <workbookView xWindow="2328" yWindow="360" windowWidth="20160" windowHeight="15672" tabRatio="899" xr2:uid="{00000000-000D-0000-FFFF-FFFF00000000}"/>
  </bookViews>
  <sheets>
    <sheet name="College" sheetId="6" r:id="rId1"/>
    <sheet name="PercentInstruction" sheetId="11" state="hidden" r:id="rId2"/>
    <sheet name="PercentInstruction (2)" sheetId="16" r:id="rId3"/>
    <sheet name="AvgClassSize" sheetId="9" r:id="rId4"/>
    <sheet name="ChartCollege" sheetId="7" r:id="rId5"/>
    <sheet name="ChartType" sheetId="14" state="hidden" r:id="rId6"/>
    <sheet name="ChartCourseLevel" sheetId="15" r:id="rId7"/>
    <sheet name="ChartLevelxCollege" sheetId="13" state="hidden" r:id="rId8"/>
  </sheets>
  <definedNames>
    <definedName name="_xlnm.Print_Area" localSheetId="7">ChartLevelxCollege!$G$1:$J$45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7" i="6" l="1"/>
  <c r="D114" i="6"/>
  <c r="E111" i="6" s="1"/>
  <c r="B114" i="6"/>
  <c r="C111" i="6" s="1"/>
  <c r="D99" i="6"/>
  <c r="B99" i="6"/>
  <c r="C121" i="6" l="1"/>
  <c r="E124" i="6"/>
  <c r="E128" i="6"/>
  <c r="E118" i="6"/>
  <c r="E121" i="6"/>
  <c r="E125" i="6"/>
  <c r="E127" i="6"/>
  <c r="E119" i="6"/>
  <c r="E122" i="6"/>
  <c r="E126" i="6"/>
  <c r="E129" i="6"/>
  <c r="E120" i="6"/>
  <c r="E123" i="6"/>
  <c r="C19" i="13"/>
  <c r="D19" i="13"/>
  <c r="B19" i="13"/>
  <c r="E13" i="13"/>
  <c r="E14" i="13"/>
  <c r="E15" i="13"/>
  <c r="E16" i="13"/>
  <c r="E17" i="13"/>
  <c r="E18" i="13"/>
  <c r="E12" i="13"/>
  <c r="C9" i="13"/>
  <c r="D9" i="13"/>
  <c r="B9" i="13"/>
  <c r="E3" i="13"/>
  <c r="E4" i="13"/>
  <c r="E5" i="13"/>
  <c r="E6" i="13"/>
  <c r="E7" i="13"/>
  <c r="E8" i="13"/>
  <c r="E2" i="13"/>
  <c r="C118" i="6" l="1"/>
  <c r="C125" i="6"/>
  <c r="C129" i="6"/>
  <c r="C124" i="6"/>
  <c r="C119" i="6"/>
  <c r="C122" i="6"/>
  <c r="C126" i="6"/>
  <c r="C120" i="6"/>
  <c r="C123" i="6"/>
  <c r="C127" i="6"/>
  <c r="C117" i="6"/>
  <c r="C128" i="6"/>
  <c r="E19" i="13"/>
  <c r="E9" i="13"/>
  <c r="F12" i="6" l="1"/>
  <c r="F102" i="6"/>
  <c r="F16" i="6"/>
  <c r="D12" i="6" l="1"/>
  <c r="D16" i="6"/>
  <c r="B16" i="6"/>
  <c r="B12" i="6"/>
  <c r="B42" i="6"/>
  <c r="D91" i="6"/>
  <c r="D102" i="6"/>
  <c r="D87" i="6"/>
  <c r="B106" i="6"/>
  <c r="B91" i="6"/>
  <c r="B102" i="6"/>
  <c r="B87" i="6"/>
  <c r="D106" i="6"/>
  <c r="D76" i="6"/>
  <c r="B76" i="6"/>
  <c r="B72" i="6"/>
  <c r="D72" i="6"/>
  <c r="F106" i="6"/>
  <c r="F91" i="6"/>
  <c r="F76" i="6"/>
  <c r="F61" i="6"/>
  <c r="F46" i="6"/>
  <c r="F87" i="6"/>
  <c r="F72" i="6"/>
  <c r="F57" i="6"/>
  <c r="D61" i="6"/>
  <c r="D57" i="6"/>
  <c r="B57" i="6"/>
  <c r="B61" i="6"/>
  <c r="D46" i="6"/>
  <c r="B46" i="6"/>
  <c r="F42" i="6"/>
  <c r="D42" i="6"/>
  <c r="D69" i="6" l="1"/>
  <c r="E60" i="6" s="1"/>
  <c r="B69" i="6"/>
  <c r="D84" i="6"/>
  <c r="D54" i="6"/>
  <c r="B84" i="6"/>
  <c r="B54" i="6"/>
  <c r="C46" i="6" s="1"/>
  <c r="F31" i="6"/>
  <c r="D27" i="6"/>
  <c r="D31" i="6"/>
  <c r="B27" i="6"/>
  <c r="B31" i="6"/>
  <c r="F27" i="6"/>
  <c r="E61" i="6" l="1"/>
  <c r="E57" i="6"/>
  <c r="E62" i="6"/>
  <c r="E65" i="6"/>
  <c r="E67" i="6"/>
  <c r="E63" i="6"/>
  <c r="E58" i="6"/>
  <c r="E66" i="6"/>
  <c r="E68" i="6"/>
  <c r="E59" i="6"/>
  <c r="E69" i="6"/>
  <c r="E64" i="6"/>
  <c r="E50" i="6"/>
  <c r="E43" i="6"/>
  <c r="E51" i="6"/>
  <c r="E44" i="6"/>
  <c r="E52" i="6"/>
  <c r="E45" i="6"/>
  <c r="E53" i="6"/>
  <c r="E48" i="6"/>
  <c r="E49" i="6"/>
  <c r="E47" i="6"/>
  <c r="E46" i="6"/>
  <c r="C42" i="6"/>
  <c r="C47" i="6"/>
  <c r="C53" i="6"/>
  <c r="C48" i="6"/>
  <c r="C45" i="6"/>
  <c r="C49" i="6"/>
  <c r="C50" i="6"/>
  <c r="C43" i="6"/>
  <c r="C51" i="6"/>
  <c r="C44" i="6"/>
  <c r="C52" i="6"/>
  <c r="E105" i="6"/>
  <c r="E113" i="6"/>
  <c r="E106" i="6"/>
  <c r="E107" i="6"/>
  <c r="E110" i="6"/>
  <c r="E104" i="6"/>
  <c r="E108" i="6"/>
  <c r="E109" i="6"/>
  <c r="E103" i="6"/>
  <c r="E112" i="6"/>
  <c r="C110" i="6"/>
  <c r="C112" i="6"/>
  <c r="C113" i="6"/>
  <c r="C103" i="6"/>
  <c r="C104" i="6"/>
  <c r="C105" i="6"/>
  <c r="C107" i="6"/>
  <c r="C106" i="6"/>
  <c r="C108" i="6"/>
  <c r="C109" i="6"/>
  <c r="E91" i="6"/>
  <c r="E92" i="6"/>
  <c r="E93" i="6"/>
  <c r="E94" i="6"/>
  <c r="E88" i="6"/>
  <c r="E89" i="6"/>
  <c r="E98" i="6"/>
  <c r="E95" i="6"/>
  <c r="E96" i="6"/>
  <c r="E97" i="6"/>
  <c r="E90" i="6"/>
  <c r="C95" i="6"/>
  <c r="C89" i="6"/>
  <c r="C98" i="6"/>
  <c r="C93" i="6"/>
  <c r="C88" i="6"/>
  <c r="C96" i="6"/>
  <c r="C97" i="6"/>
  <c r="C90" i="6"/>
  <c r="C92" i="6"/>
  <c r="C91" i="6"/>
  <c r="C94" i="6"/>
  <c r="E72" i="6"/>
  <c r="E75" i="6"/>
  <c r="E83" i="6"/>
  <c r="E77" i="6"/>
  <c r="E79" i="6"/>
  <c r="E73" i="6"/>
  <c r="E82" i="6"/>
  <c r="E76" i="6"/>
  <c r="E78" i="6"/>
  <c r="E80" i="6"/>
  <c r="E74" i="6"/>
  <c r="E81" i="6"/>
  <c r="C80" i="6"/>
  <c r="C74" i="6"/>
  <c r="C75" i="6"/>
  <c r="C77" i="6"/>
  <c r="C73" i="6"/>
  <c r="C81" i="6"/>
  <c r="C82" i="6"/>
  <c r="C83" i="6"/>
  <c r="C78" i="6"/>
  <c r="C76" i="6"/>
  <c r="C79" i="6"/>
  <c r="C65" i="6"/>
  <c r="C66" i="6"/>
  <c r="C59" i="6"/>
  <c r="C67" i="6"/>
  <c r="C68" i="6"/>
  <c r="C63" i="6"/>
  <c r="C58" i="6"/>
  <c r="C60" i="6"/>
  <c r="C62" i="6"/>
  <c r="C61" i="6"/>
  <c r="C64" i="6"/>
  <c r="C69" i="6"/>
  <c r="C57" i="6"/>
  <c r="B24" i="6"/>
  <c r="C14" i="6" s="1"/>
  <c r="D24" i="6"/>
  <c r="C72" i="6"/>
  <c r="C84" i="6"/>
  <c r="C54" i="6"/>
  <c r="E54" i="6"/>
  <c r="E42" i="6"/>
  <c r="B39" i="6"/>
  <c r="C38" i="6" s="1"/>
  <c r="D39" i="6"/>
  <c r="E38" i="6" s="1"/>
  <c r="E27" i="6" l="1"/>
  <c r="E36" i="6"/>
  <c r="C27" i="6"/>
  <c r="C36" i="6"/>
  <c r="C31" i="6"/>
  <c r="C29" i="6"/>
  <c r="C37" i="6"/>
  <c r="C30" i="6"/>
  <c r="C32" i="6"/>
  <c r="C35" i="6"/>
  <c r="C28" i="6"/>
  <c r="C33" i="6"/>
  <c r="C34" i="6"/>
  <c r="E18" i="6"/>
  <c r="E19" i="6"/>
  <c r="E20" i="6"/>
  <c r="E17" i="6"/>
  <c r="E13" i="6"/>
  <c r="E21" i="6"/>
  <c r="E14" i="6"/>
  <c r="E22" i="6"/>
  <c r="E15" i="6"/>
  <c r="E23" i="6"/>
  <c r="E16" i="6"/>
  <c r="C15" i="6"/>
  <c r="C23" i="6"/>
  <c r="C22" i="6"/>
  <c r="C17" i="6"/>
  <c r="C18" i="6"/>
  <c r="C19" i="6"/>
  <c r="C21" i="6"/>
  <c r="C20" i="6"/>
  <c r="C13" i="6"/>
  <c r="C16" i="6"/>
  <c r="E30" i="6"/>
  <c r="E32" i="6"/>
  <c r="E34" i="6"/>
  <c r="E35" i="6"/>
  <c r="E29" i="6"/>
  <c r="E37" i="6"/>
  <c r="E31" i="6"/>
  <c r="E33" i="6"/>
  <c r="E28" i="6"/>
  <c r="C12" i="6"/>
  <c r="C24" i="6"/>
  <c r="E12" i="6"/>
  <c r="E24" i="6"/>
  <c r="C39" i="6"/>
  <c r="E87" i="6"/>
  <c r="C87" i="6"/>
  <c r="C102" i="6"/>
  <c r="C99" i="6"/>
  <c r="E84" i="6"/>
  <c r="E99" i="6"/>
  <c r="C114" i="6"/>
  <c r="E39" i="6"/>
  <c r="E102" i="6" l="1"/>
  <c r="E114" i="6"/>
</calcChain>
</file>

<file path=xl/sharedStrings.xml><?xml version="1.0" encoding="utf-8"?>
<sst xmlns="http://schemas.openxmlformats.org/spreadsheetml/2006/main" count="198" uniqueCount="44">
  <si>
    <t>Teaching Activity by Employee Positions</t>
  </si>
  <si>
    <t>Professors</t>
  </si>
  <si>
    <t>Associate Professors</t>
  </si>
  <si>
    <t>Assistant Professors</t>
  </si>
  <si>
    <t>Sections</t>
  </si>
  <si>
    <t>Credit Hours</t>
  </si>
  <si>
    <t>Avg Enrollment</t>
  </si>
  <si>
    <t>Tenured/Tenure Track Faculty</t>
  </si>
  <si>
    <t>Non-Tenure Track Faculty</t>
  </si>
  <si>
    <t>Senior Instructors</t>
  </si>
  <si>
    <t>Instructors</t>
  </si>
  <si>
    <t>Student Faculty</t>
  </si>
  <si>
    <t>Total</t>
  </si>
  <si>
    <t>% of Sections</t>
  </si>
  <si>
    <t>% of 
Credit Hrs</t>
  </si>
  <si>
    <t>Lecturers</t>
  </si>
  <si>
    <t>Clinical/Research/Other Faculty</t>
  </si>
  <si>
    <t>University or Classified Staff</t>
  </si>
  <si>
    <t>BUSINESS</t>
  </si>
  <si>
    <t>LETTERS, ARTS, &amp; SCIENCES</t>
  </si>
  <si>
    <t>EDUCATION</t>
  </si>
  <si>
    <t>NURSING &amp; HEALTH SCIENCES</t>
  </si>
  <si>
    <t>PUBLIC AFFAIRS</t>
  </si>
  <si>
    <t>OTHER</t>
  </si>
  <si>
    <t>ENGINEERING</t>
  </si>
  <si>
    <t>-</t>
  </si>
  <si>
    <t>Missing Job Data</t>
  </si>
  <si>
    <t>Tenured/Tenure Track:</t>
  </si>
  <si>
    <t>Non-Tenure Track Instructors</t>
  </si>
  <si>
    <t>TOTAL (ALL COLLEGES)</t>
  </si>
  <si>
    <t>Credit 
Hours</t>
  </si>
  <si>
    <t>Grand Total</t>
  </si>
  <si>
    <t>Clinical/Research/Other</t>
  </si>
  <si>
    <t>Grad</t>
  </si>
  <si>
    <t>Lower</t>
  </si>
  <si>
    <t>Upper</t>
  </si>
  <si>
    <t>Staff</t>
  </si>
  <si>
    <t>Tenured/Tenure Track</t>
  </si>
  <si>
    <t>#N/A</t>
  </si>
  <si>
    <t xml:space="preserve">Data reflect unduplicated counts; sections and credit hours are assigned to the primary instructor on record. Extended Studies courses are included when they are housed within a college. Rank reflects the highest position a person held that term, prioritized as: Regular Faculty, Clinical Faculty, Other Faculty, Student Faculty, University Staff, Student Worker, and Classified Staff. </t>
  </si>
  <si>
    <t>Hrs</t>
  </si>
  <si>
    <t>Avg
Enrollment</t>
  </si>
  <si>
    <t>Fall 2020 End of Term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</si>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</sst>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rgb="FFE2D4B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 wrapText="1"/>
    </xf>
    <xf numFmtId="0" fontId="4" fillId="0" borderId="0" xfId="0" applyFont="1" applyAlignment="1">
      <alignment horizontal="left" indent="3"/>
    </xf>
    <xf numFmtId="0" fontId="4" fillId="2" borderId="2" xfId="0" applyFont="1" applyFill="1" applyBorder="1"/>
    <xf numFmtId="0" fontId="4" fillId="0" borderId="0" xfId="0" applyFont="1" applyBorder="1" applyAlignment="1">
      <alignment horizontal="left" indent="3"/>
    </xf>
    <xf numFmtId="0" fontId="5" fillId="0" borderId="0" xfId="0" applyNumberFormat="1" applyFont="1"/>
    <xf numFmtId="1" fontId="5" fillId="0" borderId="0" xfId="0" applyNumberFormat="1" applyFont="1"/>
    <xf numFmtId="164" fontId="5" fillId="0" borderId="0" xfId="0" applyNumberFormat="1" applyFont="1"/>
    <xf numFmtId="0" fontId="5" fillId="0" borderId="0" xfId="0" applyFont="1" applyBorder="1" applyAlignment="1"/>
    <xf numFmtId="1" fontId="5" fillId="0" borderId="0" xfId="0" applyNumberFormat="1" applyFont="1" applyBorder="1" applyAlignment="1"/>
    <xf numFmtId="164" fontId="5" fillId="0" borderId="0" xfId="0" applyNumberFormat="1" applyFont="1" applyBorder="1" applyAlignment="1"/>
    <xf numFmtId="0" fontId="5" fillId="2" borderId="2" xfId="0" applyNumberFormat="1" applyFont="1" applyFill="1" applyBorder="1"/>
    <xf numFmtId="9" fontId="5" fillId="2" borderId="2" xfId="1" applyFont="1" applyFill="1" applyBorder="1"/>
    <xf numFmtId="1" fontId="5" fillId="2" borderId="2" xfId="0" applyNumberFormat="1" applyFont="1" applyFill="1" applyBorder="1"/>
    <xf numFmtId="164" fontId="5" fillId="2" borderId="2" xfId="0" applyNumberFormat="1" applyFont="1" applyFill="1" applyBorder="1"/>
    <xf numFmtId="9" fontId="5" fillId="0" borderId="0" xfId="1" applyFont="1"/>
    <xf numFmtId="0" fontId="5" fillId="0" borderId="0" xfId="0" applyNumberFormat="1" applyFont="1" applyBorder="1"/>
    <xf numFmtId="1" fontId="5" fillId="0" borderId="0" xfId="0" applyNumberFormat="1" applyFont="1" applyBorder="1"/>
    <xf numFmtId="164" fontId="5" fillId="0" borderId="0" xfId="0" applyNumberFormat="1" applyFont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4" fillId="6" borderId="1" xfId="0" applyFont="1" applyFill="1" applyBorder="1"/>
    <xf numFmtId="0" fontId="4" fillId="7" borderId="1" xfId="0" applyFont="1" applyFill="1" applyBorder="1"/>
    <xf numFmtId="0" fontId="4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 wrapText="1"/>
    </xf>
    <xf numFmtId="0" fontId="4" fillId="5" borderId="2" xfId="0" applyFont="1" applyFill="1" applyBorder="1"/>
    <xf numFmtId="0" fontId="5" fillId="5" borderId="2" xfId="0" applyNumberFormat="1" applyFont="1" applyFill="1" applyBorder="1"/>
    <xf numFmtId="9" fontId="5" fillId="5" borderId="2" xfId="1" applyFont="1" applyFill="1" applyBorder="1"/>
    <xf numFmtId="1" fontId="5" fillId="5" borderId="2" xfId="0" applyNumberFormat="1" applyFont="1" applyFill="1" applyBorder="1"/>
    <xf numFmtId="164" fontId="5" fillId="5" borderId="2" xfId="0" applyNumberFormat="1" applyFont="1" applyFill="1" applyBorder="1"/>
    <xf numFmtId="0" fontId="4" fillId="8" borderId="1" xfId="0" applyFont="1" applyFill="1" applyBorder="1"/>
    <xf numFmtId="0" fontId="4" fillId="8" borderId="1" xfId="0" applyFont="1" applyFill="1" applyBorder="1" applyAlignment="1">
      <alignment horizontal="right"/>
    </xf>
    <xf numFmtId="0" fontId="4" fillId="8" borderId="1" xfId="0" applyFont="1" applyFill="1" applyBorder="1" applyAlignment="1">
      <alignment horizontal="right" wrapText="1"/>
    </xf>
    <xf numFmtId="0" fontId="4" fillId="8" borderId="2" xfId="0" applyFont="1" applyFill="1" applyBorder="1"/>
    <xf numFmtId="0" fontId="5" fillId="8" borderId="2" xfId="0" applyNumberFormat="1" applyFont="1" applyFill="1" applyBorder="1"/>
    <xf numFmtId="9" fontId="5" fillId="8" borderId="2" xfId="1" applyFont="1" applyFill="1" applyBorder="1"/>
    <xf numFmtId="1" fontId="5" fillId="8" borderId="2" xfId="0" applyNumberFormat="1" applyFont="1" applyFill="1" applyBorder="1"/>
    <xf numFmtId="164" fontId="5" fillId="8" borderId="2" xfId="0" applyNumberFormat="1" applyFont="1" applyFill="1" applyBorder="1"/>
    <xf numFmtId="0" fontId="4" fillId="7" borderId="1" xfId="0" applyFont="1" applyFill="1" applyBorder="1" applyAlignment="1">
      <alignment horizontal="right" wrapText="1"/>
    </xf>
    <xf numFmtId="0" fontId="4" fillId="7" borderId="2" xfId="0" applyFont="1" applyFill="1" applyBorder="1"/>
    <xf numFmtId="9" fontId="5" fillId="7" borderId="2" xfId="1" applyFont="1" applyFill="1" applyBorder="1"/>
    <xf numFmtId="164" fontId="5" fillId="7" borderId="2" xfId="0" applyNumberFormat="1" applyFont="1" applyFill="1" applyBorder="1"/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 wrapText="1"/>
    </xf>
    <xf numFmtId="0" fontId="4" fillId="4" borderId="2" xfId="0" applyFont="1" applyFill="1" applyBorder="1"/>
    <xf numFmtId="0" fontId="5" fillId="4" borderId="2" xfId="0" applyNumberFormat="1" applyFont="1" applyFill="1" applyBorder="1"/>
    <xf numFmtId="9" fontId="5" fillId="4" borderId="2" xfId="1" applyFont="1" applyFill="1" applyBorder="1"/>
    <xf numFmtId="1" fontId="5" fillId="4" borderId="2" xfId="0" applyNumberFormat="1" applyFont="1" applyFill="1" applyBorder="1"/>
    <xf numFmtId="164" fontId="5" fillId="4" borderId="2" xfId="0" applyNumberFormat="1" applyFont="1" applyFill="1" applyBorder="1"/>
    <xf numFmtId="0" fontId="4" fillId="6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right" wrapText="1"/>
    </xf>
    <xf numFmtId="0" fontId="4" fillId="6" borderId="2" xfId="0" applyFont="1" applyFill="1" applyBorder="1"/>
    <xf numFmtId="0" fontId="5" fillId="6" borderId="2" xfId="0" applyNumberFormat="1" applyFont="1" applyFill="1" applyBorder="1"/>
    <xf numFmtId="9" fontId="5" fillId="6" borderId="2" xfId="1" applyFont="1" applyFill="1" applyBorder="1"/>
    <xf numFmtId="1" fontId="5" fillId="6" borderId="2" xfId="0" applyNumberFormat="1" applyFont="1" applyFill="1" applyBorder="1"/>
    <xf numFmtId="164" fontId="5" fillId="6" borderId="2" xfId="0" applyNumberFormat="1" applyFont="1" applyFill="1" applyBorder="1"/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 wrapText="1"/>
    </xf>
    <xf numFmtId="0" fontId="4" fillId="3" borderId="2" xfId="0" applyFont="1" applyFill="1" applyBorder="1"/>
    <xf numFmtId="0" fontId="5" fillId="3" borderId="2" xfId="0" applyNumberFormat="1" applyFont="1" applyFill="1" applyBorder="1"/>
    <xf numFmtId="9" fontId="5" fillId="3" borderId="2" xfId="1" applyFont="1" applyFill="1" applyBorder="1"/>
    <xf numFmtId="1" fontId="5" fillId="3" borderId="2" xfId="0" applyNumberFormat="1" applyFont="1" applyFill="1" applyBorder="1"/>
    <xf numFmtId="164" fontId="5" fillId="3" borderId="2" xfId="0" applyNumberFormat="1" applyFont="1" applyFill="1" applyBorder="1"/>
    <xf numFmtId="0" fontId="0" fillId="0" borderId="0" xfId="0" applyFont="1"/>
    <xf numFmtId="0" fontId="4" fillId="0" borderId="0" xfId="0" applyNumberFormat="1" applyFont="1"/>
    <xf numFmtId="9" fontId="4" fillId="0" borderId="0" xfId="1" applyFont="1"/>
    <xf numFmtId="1" fontId="4" fillId="0" borderId="0" xfId="0" applyNumberFormat="1" applyFont="1"/>
    <xf numFmtId="164" fontId="4" fillId="0" borderId="0" xfId="0" applyNumberFormat="1" applyFont="1"/>
    <xf numFmtId="0" fontId="4" fillId="0" borderId="0" xfId="0" applyFont="1" applyBorder="1" applyAlignment="1">
      <alignment horizontal="left"/>
    </xf>
    <xf numFmtId="164" fontId="5" fillId="0" borderId="0" xfId="0" quotePrefix="1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Border="1" applyAlignment="1"/>
    <xf numFmtId="0" fontId="5" fillId="0" borderId="0" xfId="0" applyFont="1" applyFill="1" applyBorder="1"/>
    <xf numFmtId="1" fontId="5" fillId="7" borderId="2" xfId="1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right"/>
    </xf>
    <xf numFmtId="0" fontId="4" fillId="9" borderId="1" xfId="0" applyFont="1" applyFill="1" applyBorder="1" applyAlignment="1">
      <alignment horizontal="right" wrapText="1"/>
    </xf>
    <xf numFmtId="0" fontId="4" fillId="9" borderId="2" xfId="0" applyFont="1" applyFill="1" applyBorder="1"/>
    <xf numFmtId="0" fontId="5" fillId="9" borderId="2" xfId="0" applyNumberFormat="1" applyFont="1" applyFill="1" applyBorder="1"/>
    <xf numFmtId="164" fontId="5" fillId="9" borderId="2" xfId="0" applyNumberFormat="1" applyFont="1" applyFill="1" applyBorder="1"/>
    <xf numFmtId="9" fontId="4" fillId="10" borderId="0" xfId="1" applyFont="1" applyFill="1"/>
    <xf numFmtId="0" fontId="6" fillId="2" borderId="1" xfId="0" applyFont="1" applyFill="1" applyBorder="1"/>
    <xf numFmtId="0" fontId="0" fillId="0" borderId="0" xfId="0" applyNumberFormat="1"/>
    <xf numFmtId="0" fontId="6" fillId="2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5" fillId="0" borderId="0" xfId="0" applyNumberFormat="1" applyFont="1" applyFill="1"/>
    <xf numFmtId="0" fontId="6" fillId="2" borderId="1" xfId="0" applyNumberFormat="1" applyFont="1" applyFill="1" applyBorder="1"/>
    <xf numFmtId="0" fontId="6" fillId="2" borderId="3" xfId="0" applyNumberFormat="1" applyFont="1" applyFill="1" applyBorder="1"/>
    <xf numFmtId="0" fontId="3" fillId="0" borderId="0" xfId="0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2D4B0"/>
      <color rgb="FFCFB8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Instruction by Employee Group</a:t>
            </a:r>
          </a:p>
          <a:p>
            <a:pPr>
              <a:defRPr/>
            </a:pPr>
            <a:r>
              <a:rPr lang="en-US"/>
              <a:t>Fall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Sections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(College!$A$13:$A$15,College!$A$17:$A$23)</c:f>
              <c:strCache>
                <c:ptCount val="10"/>
                <c:pt idx="0">
                  <c:v>Professors</c:v>
                </c:pt>
                <c:pt idx="1">
                  <c:v>Associate Professors</c:v>
                </c:pt>
                <c:pt idx="2">
                  <c:v>Assistant Professors</c:v>
                </c:pt>
                <c:pt idx="3">
                  <c:v>Senior Instructors</c:v>
                </c:pt>
                <c:pt idx="4">
                  <c:v>Instructors</c:v>
                </c:pt>
                <c:pt idx="5">
                  <c:v>Lecturers</c:v>
                </c:pt>
                <c:pt idx="6">
                  <c:v>Clinical/Research/Other Faculty</c:v>
                </c:pt>
                <c:pt idx="7">
                  <c:v>Student Faculty</c:v>
                </c:pt>
                <c:pt idx="8">
                  <c:v>University or Classified Staff</c:v>
                </c:pt>
                <c:pt idx="9">
                  <c:v>Missing Job Data</c:v>
                </c:pt>
              </c:strCache>
            </c:strRef>
          </c:cat>
          <c:val>
            <c:numRef>
              <c:f>(College!$C$13:$C$15,College!$C$17:$C$23)</c:f>
              <c:numCache>
                <c:formatCode>0%</c:formatCode>
                <c:ptCount val="10"/>
                <c:pt idx="0">
                  <c:v>0.10592686002522068</c:v>
                </c:pt>
                <c:pt idx="1">
                  <c:v>0.11433375367801597</c:v>
                </c:pt>
                <c:pt idx="2">
                  <c:v>0.14417822614543926</c:v>
                </c:pt>
                <c:pt idx="3">
                  <c:v>0.19924337957124844</c:v>
                </c:pt>
                <c:pt idx="4">
                  <c:v>0.16183270281630938</c:v>
                </c:pt>
                <c:pt idx="5">
                  <c:v>0.13156788566624633</c:v>
                </c:pt>
                <c:pt idx="6">
                  <c:v>2.9844472467423288E-2</c:v>
                </c:pt>
                <c:pt idx="7">
                  <c:v>4.6237915090374108E-2</c:v>
                </c:pt>
                <c:pt idx="8">
                  <c:v>3.6149642707019758E-2</c:v>
                </c:pt>
                <c:pt idx="9">
                  <c:v>3.0685161832702815E-2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65-433E-A1BF-7FF3C37CCCB9}"/>
            </c:ext>
          </c:extLst>
        </c:ser>
        <c:ser>
          <c:idx val="1"/>
          <c:order val="1"/>
          <c:tx>
            <c:v>Hours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(College!$A$13:$A$15,College!$A$17:$A$23)</c:f>
              <c:strCache>
                <c:ptCount val="10"/>
                <c:pt idx="0">
                  <c:v>Professors</c:v>
                </c:pt>
                <c:pt idx="1">
                  <c:v>Associate Professors</c:v>
                </c:pt>
                <c:pt idx="2">
                  <c:v>Assistant Professors</c:v>
                </c:pt>
                <c:pt idx="3">
                  <c:v>Senior Instructors</c:v>
                </c:pt>
                <c:pt idx="4">
                  <c:v>Instructors</c:v>
                </c:pt>
                <c:pt idx="5">
                  <c:v>Lecturers</c:v>
                </c:pt>
                <c:pt idx="6">
                  <c:v>Clinical/Research/Other Faculty</c:v>
                </c:pt>
                <c:pt idx="7">
                  <c:v>Student Faculty</c:v>
                </c:pt>
                <c:pt idx="8">
                  <c:v>University or Classified Staff</c:v>
                </c:pt>
                <c:pt idx="9">
                  <c:v>Missing Job Data</c:v>
                </c:pt>
              </c:strCache>
            </c:strRef>
          </c:cat>
          <c:val>
            <c:numRef>
              <c:f>(College!$E$13:$E$15,College!$E$17:$E$23)</c:f>
              <c:numCache>
                <c:formatCode>0%</c:formatCode>
                <c:ptCount val="10"/>
                <c:pt idx="0">
                  <c:v>7.7333921871551539E-2</c:v>
                </c:pt>
                <c:pt idx="1">
                  <c:v>9.9396748326344445E-2</c:v>
                </c:pt>
                <c:pt idx="2">
                  <c:v>0.13359817553152359</c:v>
                </c:pt>
                <c:pt idx="3">
                  <c:v>0.2280953431913485</c:v>
                </c:pt>
                <c:pt idx="4">
                  <c:v>0.21496358419774883</c:v>
                </c:pt>
                <c:pt idx="5">
                  <c:v>0.15262267343485617</c:v>
                </c:pt>
                <c:pt idx="6">
                  <c:v>2.1018171117486942E-2</c:v>
                </c:pt>
                <c:pt idx="7">
                  <c:v>2.4306628411682484E-2</c:v>
                </c:pt>
                <c:pt idx="8">
                  <c:v>3.8468329287133084E-2</c:v>
                </c:pt>
                <c:pt idx="9">
                  <c:v>1.0196424630324432E-2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65-433E-A1BF-7FF3C37CC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3006415"/>
        <c:axId val="221081007"/>
      </c:barChart>
      <c:catAx>
        <c:axId val="2073006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081007"/>
        <c:crosses val="autoZero"/>
        <c:auto val="1"/>
        <c:lblAlgn val="ctr"/>
        <c:lblOffset val="100"/>
        <c:noMultiLvlLbl val="0"/>
      </c:catAx>
      <c:valAx>
        <c:axId val="221081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3006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Instruction by Employee Group</a:t>
            </a:r>
          </a:p>
          <a:p>
            <a:pPr>
              <a:defRPr/>
            </a:pPr>
            <a:r>
              <a:rPr lang="en-US"/>
              <a:t>Fall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v>Sections</c:v>
          </c:tx>
          <c:dPt>
            <c:idx val="0"/>
            <c:bubble3D val="0"/>
            <c:spPr>
              <a:solidFill>
                <a:schemeClr val="accent6">
                  <a:shade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270-47E4-B443-3D8C5602878E}"/>
              </c:ext>
            </c:extLst>
          </c:dPt>
          <c:dPt>
            <c:idx val="1"/>
            <c:bubble3D val="0"/>
            <c:spPr>
              <a:solidFill>
                <a:schemeClr val="accent6">
                  <a:shade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70-47E4-B443-3D8C5602878E}"/>
              </c:ext>
            </c:extLst>
          </c:dPt>
          <c:dPt>
            <c:idx val="2"/>
            <c:bubble3D val="0"/>
            <c:spPr>
              <a:solidFill>
                <a:schemeClr val="accent6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270-47E4-B443-3D8C5602878E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10B-45F0-BE27-7D4978A1979E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10B-45F0-BE27-7D4978A1979E}"/>
              </c:ext>
            </c:extLst>
          </c:dPt>
          <c:dPt>
            <c:idx val="5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10B-45F0-BE27-7D4978A1979E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10B-45F0-BE27-7D4978A1979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810B-45F0-BE27-7D4978A1979E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10B-45F0-BE27-7D4978A1979E}"/>
              </c:ext>
            </c:extLst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810B-45F0-BE27-7D4978A197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(College!$A$13:$A$15,College!$A$17:$A$23)</c:f>
              <c:strCache>
                <c:ptCount val="10"/>
                <c:pt idx="0">
                  <c:v>Professors</c:v>
                </c:pt>
                <c:pt idx="1">
                  <c:v>Associate Professors</c:v>
                </c:pt>
                <c:pt idx="2">
                  <c:v>Assistant Professors</c:v>
                </c:pt>
                <c:pt idx="3">
                  <c:v>Senior Instructors</c:v>
                </c:pt>
                <c:pt idx="4">
                  <c:v>Instructors</c:v>
                </c:pt>
                <c:pt idx="5">
                  <c:v>Lecturers</c:v>
                </c:pt>
                <c:pt idx="6">
                  <c:v>Clinical/Research/Other Faculty</c:v>
                </c:pt>
                <c:pt idx="7">
                  <c:v>Student Faculty</c:v>
                </c:pt>
                <c:pt idx="8">
                  <c:v>University or Classified Staff</c:v>
                </c:pt>
                <c:pt idx="9">
                  <c:v>Missing Job Data</c:v>
                </c:pt>
              </c:strCache>
            </c:strRef>
          </c:cat>
          <c:val>
            <c:numRef>
              <c:f>(College!$C$13:$C$15,College!$C$17:$C$23)</c:f>
              <c:numCache>
                <c:formatCode>0%</c:formatCode>
                <c:ptCount val="10"/>
                <c:pt idx="0">
                  <c:v>0.10592686002522068</c:v>
                </c:pt>
                <c:pt idx="1">
                  <c:v>0.11433375367801597</c:v>
                </c:pt>
                <c:pt idx="2">
                  <c:v>0.14417822614543926</c:v>
                </c:pt>
                <c:pt idx="3">
                  <c:v>0.19924337957124844</c:v>
                </c:pt>
                <c:pt idx="4">
                  <c:v>0.16183270281630938</c:v>
                </c:pt>
                <c:pt idx="5">
                  <c:v>0.13156788566624633</c:v>
                </c:pt>
                <c:pt idx="6">
                  <c:v>2.9844472467423288E-2</c:v>
                </c:pt>
                <c:pt idx="7">
                  <c:v>4.6237915090374108E-2</c:v>
                </c:pt>
                <c:pt idx="8">
                  <c:v>3.6149642707019758E-2</c:v>
                </c:pt>
                <c:pt idx="9">
                  <c:v>3.0685161832702815E-2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B-45F0-BE27-7D4978A1979E}"/>
            </c:ext>
          </c:extLst>
        </c:ser>
        <c:ser>
          <c:idx val="1"/>
          <c:order val="1"/>
          <c:tx>
            <c:v>Hours</c:v>
          </c:tx>
          <c:dPt>
            <c:idx val="0"/>
            <c:bubble3D val="0"/>
            <c:spPr>
              <a:solidFill>
                <a:schemeClr val="accent6">
                  <a:shade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10B-45F0-BE27-7D4978A1979E}"/>
              </c:ext>
            </c:extLst>
          </c:dPt>
          <c:dPt>
            <c:idx val="1"/>
            <c:bubble3D val="0"/>
            <c:spPr>
              <a:solidFill>
                <a:schemeClr val="accent6">
                  <a:shade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270-47E4-B443-3D8C5602878E}"/>
              </c:ext>
            </c:extLst>
          </c:dPt>
          <c:dPt>
            <c:idx val="2"/>
            <c:bubble3D val="0"/>
            <c:spPr>
              <a:solidFill>
                <a:schemeClr val="accent6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7270-47E4-B443-3D8C5602878E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10B-45F0-BE27-7D4978A1979E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10B-45F0-BE27-7D4978A1979E}"/>
              </c:ext>
            </c:extLst>
          </c:dPt>
          <c:dPt>
            <c:idx val="5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10B-45F0-BE27-7D4978A1979E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10B-45F0-BE27-7D4978A1979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810B-45F0-BE27-7D4978A1979E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10B-45F0-BE27-7D4978A1979E}"/>
              </c:ext>
            </c:extLst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810B-45F0-BE27-7D4978A197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(College!$A$13:$A$15,College!$A$17:$A$23)</c:f>
              <c:strCache>
                <c:ptCount val="10"/>
                <c:pt idx="0">
                  <c:v>Professors</c:v>
                </c:pt>
                <c:pt idx="1">
                  <c:v>Associate Professors</c:v>
                </c:pt>
                <c:pt idx="2">
                  <c:v>Assistant Professors</c:v>
                </c:pt>
                <c:pt idx="3">
                  <c:v>Senior Instructors</c:v>
                </c:pt>
                <c:pt idx="4">
                  <c:v>Instructors</c:v>
                </c:pt>
                <c:pt idx="5">
                  <c:v>Lecturers</c:v>
                </c:pt>
                <c:pt idx="6">
                  <c:v>Clinical/Research/Other Faculty</c:v>
                </c:pt>
                <c:pt idx="7">
                  <c:v>Student Faculty</c:v>
                </c:pt>
                <c:pt idx="8">
                  <c:v>University or Classified Staff</c:v>
                </c:pt>
                <c:pt idx="9">
                  <c:v>Missing Job Data</c:v>
                </c:pt>
              </c:strCache>
            </c:strRef>
          </c:cat>
          <c:val>
            <c:numRef>
              <c:f>(College!$E$13:$E$15,College!$E$17:$E$23)</c:f>
              <c:numCache>
                <c:formatCode>0%</c:formatCode>
                <c:ptCount val="10"/>
                <c:pt idx="0">
                  <c:v>7.7333921871551539E-2</c:v>
                </c:pt>
                <c:pt idx="1">
                  <c:v>9.9396748326344445E-2</c:v>
                </c:pt>
                <c:pt idx="2">
                  <c:v>0.13359817553152359</c:v>
                </c:pt>
                <c:pt idx="3">
                  <c:v>0.2280953431913485</c:v>
                </c:pt>
                <c:pt idx="4">
                  <c:v>0.21496358419774883</c:v>
                </c:pt>
                <c:pt idx="5">
                  <c:v>0.15262267343485617</c:v>
                </c:pt>
                <c:pt idx="6">
                  <c:v>2.1018171117486942E-2</c:v>
                </c:pt>
                <c:pt idx="7">
                  <c:v>2.4306628411682484E-2</c:v>
                </c:pt>
                <c:pt idx="8">
                  <c:v>3.8468329287133084E-2</c:v>
                </c:pt>
                <c:pt idx="9">
                  <c:v>1.0196424630324432E-2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0B-45F0-BE27-7D4978A19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284246433167733"/>
          <c:y val="0.28198707412786994"/>
          <c:w val="0.24837018944688152"/>
          <c:h val="0.43234462197079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Class Size</a:t>
            </a:r>
            <a:r>
              <a:rPr lang="en-US" baseline="0"/>
              <a:t> by Employee Group</a:t>
            </a:r>
          </a:p>
          <a:p>
            <a:pPr>
              <a:defRPr/>
            </a:pPr>
            <a:r>
              <a:rPr lang="en-US" baseline="0"/>
              <a:t>Fall 2020</a:t>
            </a:r>
            <a:endParaRPr lang="en-US"/>
          </a:p>
        </c:rich>
      </c:tx>
      <c:layout>
        <c:manualLayout>
          <c:xMode val="edge"/>
          <c:yMode val="edge"/>
          <c:x val="0.33668864468864462"/>
          <c:y val="1.81543116490166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College!$A$12:$A$23</c15:sqref>
                  </c15:fullRef>
                </c:ext>
              </c:extLst>
              <c:f>(College!$A$13:$A$15,College!$A$17:$A$23)</c:f>
              <c:strCache>
                <c:ptCount val="10"/>
                <c:pt idx="0">
                  <c:v>Professors</c:v>
                </c:pt>
                <c:pt idx="1">
                  <c:v>Associate Professors</c:v>
                </c:pt>
                <c:pt idx="2">
                  <c:v>Assistant Professors</c:v>
                </c:pt>
                <c:pt idx="3">
                  <c:v>Senior Instructors</c:v>
                </c:pt>
                <c:pt idx="4">
                  <c:v>Instructors</c:v>
                </c:pt>
                <c:pt idx="5">
                  <c:v>Lecturers</c:v>
                </c:pt>
                <c:pt idx="6">
                  <c:v>Clinical/Research/Other Faculty</c:v>
                </c:pt>
                <c:pt idx="7">
                  <c:v>Student Faculty</c:v>
                </c:pt>
                <c:pt idx="8">
                  <c:v>University or Classified Staff</c:v>
                </c:pt>
                <c:pt idx="9">
                  <c:v>Missing Job Data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College!$F$12:$F$23</c15:sqref>
                  </c15:fullRef>
                </c:ext>
              </c:extLst>
              <c:f>(College!$F$13:$F$15,College!$F$17:$F$23)</c:f>
              <c:numCache>
                <c:formatCode>0.0</c:formatCode>
                <c:ptCount val="10"/>
                <c:pt idx="0">
                  <c:v>14.6</c:v>
                </c:pt>
                <c:pt idx="1">
                  <c:v>16.600000000000001</c:v>
                </c:pt>
                <c:pt idx="2">
                  <c:v>17.600000000000001</c:v>
                </c:pt>
                <c:pt idx="3">
                  <c:v>23.7</c:v>
                </c:pt>
                <c:pt idx="4">
                  <c:v>25.8</c:v>
                </c:pt>
                <c:pt idx="5">
                  <c:v>22.7</c:v>
                </c:pt>
                <c:pt idx="6">
                  <c:v>13.8</c:v>
                </c:pt>
                <c:pt idx="7">
                  <c:v>21.6</c:v>
                </c:pt>
                <c:pt idx="8">
                  <c:v>24.2</c:v>
                </c:pt>
                <c:pt idx="9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B3-4DB3-A9A3-780B3CB80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68008847"/>
        <c:axId val="72732831"/>
      </c:barChart>
      <c:catAx>
        <c:axId val="2068008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32831"/>
        <c:crosses val="autoZero"/>
        <c:auto val="1"/>
        <c:lblAlgn val="ctr"/>
        <c:lblOffset val="100"/>
        <c:noMultiLvlLbl val="0"/>
      </c:catAx>
      <c:valAx>
        <c:axId val="72732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80088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Percent of Credit Hours Taught per Employee</a:t>
            </a:r>
            <a:r>
              <a:rPr lang="en-US" sz="1600" baseline="0"/>
              <a:t> Group by College</a:t>
            </a:r>
          </a:p>
          <a:p>
            <a:pPr>
              <a:defRPr sz="1600"/>
            </a:pPr>
            <a:r>
              <a:rPr lang="en-US" sz="1600" baseline="0"/>
              <a:t>Fall 2020</a:t>
            </a:r>
            <a:endParaRPr 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College!$A$27</c:f>
              <c:strCache>
                <c:ptCount val="1"/>
                <c:pt idx="0">
                  <c:v>Tenured/Tenure Track</c:v>
                </c:pt>
              </c:strCache>
            </c:strRef>
          </c:tx>
          <c:spPr>
            <a:solidFill>
              <a:schemeClr val="accent1">
                <a:shade val="4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(College!$A$26,College!$A$41,College!$A$56,College!$A$71,College!$A$86,College!$A$101,College!$A$11)</c:f>
              <c:strCache>
                <c:ptCount val="7"/>
                <c:pt idx="0">
                  <c:v>BUSINESS</c:v>
                </c:pt>
                <c:pt idx="1">
                  <c:v>LETTERS, ARTS, &amp; SCIENCES</c:v>
                </c:pt>
                <c:pt idx="2">
                  <c:v>EDUCATION</c:v>
                </c:pt>
                <c:pt idx="3">
                  <c:v>ENGINEERING</c:v>
                </c:pt>
                <c:pt idx="4">
                  <c:v>NURSING &amp; HEALTH SCIENCES</c:v>
                </c:pt>
                <c:pt idx="5">
                  <c:v>PUBLIC AFFAIRS</c:v>
                </c:pt>
                <c:pt idx="6">
                  <c:v>TOTAL (ALL COLLEGES)</c:v>
                </c:pt>
              </c:strCache>
            </c:strRef>
          </c:cat>
          <c:val>
            <c:numRef>
              <c:f>(College!$E$27,College!$E$42,College!$E$57,College!$E$72,College!$E$87,College!$E$102,College!$E$12)</c:f>
              <c:numCache>
                <c:formatCode>0%</c:formatCode>
                <c:ptCount val="7"/>
                <c:pt idx="0">
                  <c:v>0.34736278128348613</c:v>
                </c:pt>
                <c:pt idx="1">
                  <c:v>0.27233002330529943</c:v>
                </c:pt>
                <c:pt idx="2">
                  <c:v>0.44449099287808963</c:v>
                </c:pt>
                <c:pt idx="3">
                  <c:v>0.40875174879527437</c:v>
                </c:pt>
                <c:pt idx="4">
                  <c:v>0.28601398601398603</c:v>
                </c:pt>
                <c:pt idx="5">
                  <c:v>0.32847178186429932</c:v>
                </c:pt>
                <c:pt idx="6">
                  <c:v>0.31032884572941954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D-4B1E-B813-6850923BD0FE}"/>
            </c:ext>
          </c:extLst>
        </c:ser>
        <c:ser>
          <c:idx val="1"/>
          <c:order val="1"/>
          <c:tx>
            <c:strRef>
              <c:f>College!$A$31</c:f>
              <c:strCache>
                <c:ptCount val="1"/>
                <c:pt idx="0">
                  <c:v>Non-Tenure Track Instructors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(College!$A$26,College!$A$41,College!$A$56,College!$A$71,College!$A$86,College!$A$101,College!$A$11)</c:f>
              <c:strCache>
                <c:ptCount val="7"/>
                <c:pt idx="0">
                  <c:v>BUSINESS</c:v>
                </c:pt>
                <c:pt idx="1">
                  <c:v>LETTERS, ARTS, &amp; SCIENCES</c:v>
                </c:pt>
                <c:pt idx="2">
                  <c:v>EDUCATION</c:v>
                </c:pt>
                <c:pt idx="3">
                  <c:v>ENGINEERING</c:v>
                </c:pt>
                <c:pt idx="4">
                  <c:v>NURSING &amp; HEALTH SCIENCES</c:v>
                </c:pt>
                <c:pt idx="5">
                  <c:v>PUBLIC AFFAIRS</c:v>
                </c:pt>
                <c:pt idx="6">
                  <c:v>TOTAL (ALL COLLEGES)</c:v>
                </c:pt>
              </c:strCache>
            </c:strRef>
          </c:cat>
          <c:val>
            <c:numRef>
              <c:f>(College!$E$31,College!$E$46,College!$E$61,College!$E$76,College!$E$91,College!$E$106,College!$E$16)</c:f>
              <c:numCache>
                <c:formatCode>0%</c:formatCode>
                <c:ptCount val="7"/>
                <c:pt idx="0">
                  <c:v>0.37700916775806642</c:v>
                </c:pt>
                <c:pt idx="1">
                  <c:v>0.4873467423244503</c:v>
                </c:pt>
                <c:pt idx="2">
                  <c:v>0.20506912442396313</c:v>
                </c:pt>
                <c:pt idx="3">
                  <c:v>0.46859940929581845</c:v>
                </c:pt>
                <c:pt idx="4">
                  <c:v>0.50270979020979023</c:v>
                </c:pt>
                <c:pt idx="5">
                  <c:v>0.26585288522511097</c:v>
                </c:pt>
                <c:pt idx="6">
                  <c:v>0.44305892738909736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AD-4B1E-B813-6850923BD0FE}"/>
            </c:ext>
          </c:extLst>
        </c:ser>
        <c:ser>
          <c:idx val="2"/>
          <c:order val="2"/>
          <c:tx>
            <c:strRef>
              <c:f>College!$A$34</c:f>
              <c:strCache>
                <c:ptCount val="1"/>
                <c:pt idx="0">
                  <c:v>Lecturers</c:v>
                </c:pt>
              </c:strCache>
            </c:strRef>
          </c:tx>
          <c:spPr>
            <a:solidFill>
              <a:schemeClr val="accent1">
                <a:shade val="82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(College!$A$26,College!$A$41,College!$A$56,College!$A$71,College!$A$86,College!$A$101,College!$A$11)</c:f>
              <c:strCache>
                <c:ptCount val="7"/>
                <c:pt idx="0">
                  <c:v>BUSINESS</c:v>
                </c:pt>
                <c:pt idx="1">
                  <c:v>LETTERS, ARTS, &amp; SCIENCES</c:v>
                </c:pt>
                <c:pt idx="2">
                  <c:v>EDUCATION</c:v>
                </c:pt>
                <c:pt idx="3">
                  <c:v>ENGINEERING</c:v>
                </c:pt>
                <c:pt idx="4">
                  <c:v>NURSING &amp; HEALTH SCIENCES</c:v>
                </c:pt>
                <c:pt idx="5">
                  <c:v>PUBLIC AFFAIRS</c:v>
                </c:pt>
                <c:pt idx="6">
                  <c:v>TOTAL (ALL COLLEGES)</c:v>
                </c:pt>
              </c:strCache>
            </c:strRef>
          </c:cat>
          <c:val>
            <c:numRef>
              <c:f>(College!$E$34,College!$E$49,College!$E$64,College!$E$79,College!$E$94,College!$E$109,College!$E$19)</c:f>
              <c:numCache>
                <c:formatCode>0%</c:formatCode>
                <c:ptCount val="7"/>
                <c:pt idx="0">
                  <c:v>0.18627217525895939</c:v>
                </c:pt>
                <c:pt idx="1">
                  <c:v>0.14157969399128584</c:v>
                </c:pt>
                <c:pt idx="2">
                  <c:v>0.28550481776288228</c:v>
                </c:pt>
                <c:pt idx="3">
                  <c:v>7.9822788745530851E-2</c:v>
                </c:pt>
                <c:pt idx="4">
                  <c:v>7.9020979020979015E-2</c:v>
                </c:pt>
                <c:pt idx="5">
                  <c:v>0.28249841471147746</c:v>
                </c:pt>
                <c:pt idx="6">
                  <c:v>0.15262267343485617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AD-4B1E-B813-6850923BD0FE}"/>
            </c:ext>
          </c:extLst>
        </c:ser>
        <c:ser>
          <c:idx val="3"/>
          <c:order val="3"/>
          <c:tx>
            <c:strRef>
              <c:f>College!$A$35</c:f>
              <c:strCache>
                <c:ptCount val="1"/>
                <c:pt idx="0">
                  <c:v>Clinical/Research/Other Faculty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BE-41F1-AFD4-6C96004E36D2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BE-41F1-AFD4-6C96004E36D2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BE-41F1-AFD4-6C96004E36D2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BE-41F1-AFD4-6C96004E36D2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BE-41F1-AFD4-6C96004E36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(College!$A$26,College!$A$41,College!$A$56,College!$A$71,College!$A$86,College!$A$101,College!$A$11)</c:f>
              <c:strCache>
                <c:ptCount val="7"/>
                <c:pt idx="0">
                  <c:v>BUSINESS</c:v>
                </c:pt>
                <c:pt idx="1">
                  <c:v>LETTERS, ARTS, &amp; SCIENCES</c:v>
                </c:pt>
                <c:pt idx="2">
                  <c:v>EDUCATION</c:v>
                </c:pt>
                <c:pt idx="3">
                  <c:v>ENGINEERING</c:v>
                </c:pt>
                <c:pt idx="4">
                  <c:v>NURSING &amp; HEALTH SCIENCES</c:v>
                </c:pt>
                <c:pt idx="5">
                  <c:v>PUBLIC AFFAIRS</c:v>
                </c:pt>
                <c:pt idx="6">
                  <c:v>TOTAL (ALL COLLEGES)</c:v>
                </c:pt>
              </c:strCache>
            </c:strRef>
          </c:cat>
          <c:val>
            <c:numRef>
              <c:f>(College!$E$35,College!$E$50,College!$E$65,College!$E$80,College!$E$95,College!$E$110,College!$E$20)</c:f>
              <c:numCache>
                <c:formatCode>0%</c:formatCode>
                <c:ptCount val="7"/>
                <c:pt idx="0">
                  <c:v>1.0179783307536612E-2</c:v>
                </c:pt>
                <c:pt idx="1">
                  <c:v>3.3564697537744452E-3</c:v>
                </c:pt>
                <c:pt idx="2">
                  <c:v>1.7281105990783412E-2</c:v>
                </c:pt>
                <c:pt idx="3">
                  <c:v>1.3912637960516089E-2</c:v>
                </c:pt>
                <c:pt idx="4">
                  <c:v>0.13225524475524475</c:v>
                </c:pt>
                <c:pt idx="5">
                  <c:v>8.9410272669625868E-2</c:v>
                </c:pt>
                <c:pt idx="6">
                  <c:v>2.1018171117486942E-2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AD-4B1E-B813-6850923BD0FE}"/>
            </c:ext>
          </c:extLst>
        </c:ser>
        <c:ser>
          <c:idx val="4"/>
          <c:order val="4"/>
          <c:tx>
            <c:strRef>
              <c:f>College!$A$36</c:f>
              <c:strCache>
                <c:ptCount val="1"/>
                <c:pt idx="0">
                  <c:v>Student Faculty</c:v>
                </c:pt>
              </c:strCache>
            </c:strRef>
          </c:tx>
          <c:spPr>
            <a:solidFill>
              <a:schemeClr val="accent1">
                <a:tint val="83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21-4C97-98BB-3BFB355F14C2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21-4C97-98BB-3BFB355F14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(College!$A$26,College!$A$41,College!$A$56,College!$A$71,College!$A$86,College!$A$101,College!$A$11)</c:f>
              <c:strCache>
                <c:ptCount val="7"/>
                <c:pt idx="0">
                  <c:v>BUSINESS</c:v>
                </c:pt>
                <c:pt idx="1">
                  <c:v>LETTERS, ARTS, &amp; SCIENCES</c:v>
                </c:pt>
                <c:pt idx="2">
                  <c:v>EDUCATION</c:v>
                </c:pt>
                <c:pt idx="3">
                  <c:v>ENGINEERING</c:v>
                </c:pt>
                <c:pt idx="4">
                  <c:v>NURSING &amp; HEALTH SCIENCES</c:v>
                </c:pt>
                <c:pt idx="5">
                  <c:v>PUBLIC AFFAIRS</c:v>
                </c:pt>
                <c:pt idx="6">
                  <c:v>TOTAL (ALL COLLEGES)</c:v>
                </c:pt>
              </c:strCache>
            </c:strRef>
          </c:cat>
          <c:val>
            <c:numRef>
              <c:f>(College!$E$36,College!$E$51,College!$E$66,College!$E$81,College!$E$96,College!$E$111,College!$E$21)</c:f>
              <c:numCache>
                <c:formatCode>0%</c:formatCode>
                <c:ptCount val="7"/>
                <c:pt idx="0">
                  <c:v>0</c:v>
                </c:pt>
                <c:pt idx="1">
                  <c:v>3.7389806464687404E-2</c:v>
                </c:pt>
                <c:pt idx="2">
                  <c:v>0</c:v>
                </c:pt>
                <c:pt idx="3">
                  <c:v>2.7358930514534432E-2</c:v>
                </c:pt>
                <c:pt idx="4">
                  <c:v>0</c:v>
                </c:pt>
                <c:pt idx="5">
                  <c:v>0</c:v>
                </c:pt>
                <c:pt idx="6">
                  <c:v>2.4306628411682484E-2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AD-4B1E-B813-6850923BD0FE}"/>
            </c:ext>
          </c:extLst>
        </c:ser>
        <c:ser>
          <c:idx val="5"/>
          <c:order val="5"/>
          <c:tx>
            <c:v>Staff</c:v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21-4C97-98BB-3BFB355F14C2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21-4C97-98BB-3BFB355F14C2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21-4C97-98BB-3BFB355F14C2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21-4C97-98BB-3BFB355F14C2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21-4C97-98BB-3BFB355F14C2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21-4C97-98BB-3BFB355F14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(College!$A$26,College!$A$41,College!$A$56,College!$A$71,College!$A$86,College!$A$101,College!$A$11)</c:f>
              <c:strCache>
                <c:ptCount val="7"/>
                <c:pt idx="0">
                  <c:v>BUSINESS</c:v>
                </c:pt>
                <c:pt idx="1">
                  <c:v>LETTERS, ARTS, &amp; SCIENCES</c:v>
                </c:pt>
                <c:pt idx="2">
                  <c:v>EDUCATION</c:v>
                </c:pt>
                <c:pt idx="3">
                  <c:v>ENGINEERING</c:v>
                </c:pt>
                <c:pt idx="4">
                  <c:v>NURSING &amp; HEALTH SCIENCES</c:v>
                </c:pt>
                <c:pt idx="5">
                  <c:v>PUBLIC AFFAIRS</c:v>
                </c:pt>
                <c:pt idx="6">
                  <c:v>TOTAL (ALL COLLEGES)</c:v>
                </c:pt>
              </c:strCache>
            </c:strRef>
          </c:cat>
          <c:val>
            <c:numRef>
              <c:f>(College!$E$37,College!$E$52,College!$E$67,College!$E$82,College!$E$97,College!$E$112,College!$E$22)</c:f>
              <c:numCache>
                <c:formatCode>0%</c:formatCode>
                <c:ptCount val="7"/>
                <c:pt idx="0">
                  <c:v>7.9176092391951419E-2</c:v>
                </c:pt>
                <c:pt idx="1">
                  <c:v>4.4229405208227782E-2</c:v>
                </c:pt>
                <c:pt idx="2">
                  <c:v>2.0318391286133223E-2</c:v>
                </c:pt>
                <c:pt idx="3">
                  <c:v>0</c:v>
                </c:pt>
                <c:pt idx="4">
                  <c:v>0</c:v>
                </c:pt>
                <c:pt idx="5">
                  <c:v>3.3766645529486369E-2</c:v>
                </c:pt>
                <c:pt idx="6">
                  <c:v>3.8468329287133084E-2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AD-4B1E-B813-6850923BD0FE}"/>
            </c:ext>
          </c:extLst>
        </c:ser>
        <c:ser>
          <c:idx val="6"/>
          <c:order val="6"/>
          <c:tx>
            <c:strRef>
              <c:f>College!$A$38</c:f>
              <c:strCache>
                <c:ptCount val="1"/>
                <c:pt idx="0">
                  <c:v>Missing Job Data</c:v>
                </c:pt>
              </c:strCache>
            </c:strRef>
          </c:tx>
          <c:spPr>
            <a:solidFill>
              <a:schemeClr val="accent1">
                <a:tint val="48000"/>
              </a:schemeClr>
            </a:solidFill>
            <a:ln>
              <a:noFill/>
            </a:ln>
            <a:effectLst/>
          </c:spPr>
          <c:invertIfNegative val="0"/>
          <c:cat>
            <c:strRef>
              <c:f>(College!$A$26,College!$A$41,College!$A$56,College!$A$71,College!$A$86,College!$A$101,College!$A$11)</c:f>
              <c:strCache>
                <c:ptCount val="7"/>
                <c:pt idx="0">
                  <c:v>BUSINESS</c:v>
                </c:pt>
                <c:pt idx="1">
                  <c:v>LETTERS, ARTS, &amp; SCIENCES</c:v>
                </c:pt>
                <c:pt idx="2">
                  <c:v>EDUCATION</c:v>
                </c:pt>
                <c:pt idx="3">
                  <c:v>ENGINEERING</c:v>
                </c:pt>
                <c:pt idx="4">
                  <c:v>NURSING &amp; HEALTH SCIENCES</c:v>
                </c:pt>
                <c:pt idx="5">
                  <c:v>PUBLIC AFFAIRS</c:v>
                </c:pt>
                <c:pt idx="6">
                  <c:v>TOTAL (ALL COLLEGES)</c:v>
                </c:pt>
              </c:strCache>
            </c:strRef>
          </c:cat>
          <c:val>
            <c:numRef>
              <c:f>(College!$E$38,College!$E$53,College!$E$68,College!$E$83,College!$E$98,College!$E$113,College!$E$23)</c:f>
              <c:numCache>
                <c:formatCode>0%</c:formatCode>
                <c:ptCount val="7"/>
                <c:pt idx="0">
                  <c:v>0</c:v>
                </c:pt>
                <c:pt idx="1">
                  <c:v>1.37678589522748E-2</c:v>
                </c:pt>
                <c:pt idx="2">
                  <c:v>2.7335567658148305E-2</c:v>
                </c:pt>
                <c:pt idx="3">
                  <c:v>1.55448468832582E-3</c:v>
                </c:pt>
                <c:pt idx="4">
                  <c:v>0</c:v>
                </c:pt>
                <c:pt idx="5">
                  <c:v>0</c:v>
                </c:pt>
                <c:pt idx="6">
                  <c:v>1.0196424630324432E-2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AD-4B1E-B813-6850923BD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0615455"/>
        <c:axId val="203784959"/>
      </c:barChart>
      <c:catAx>
        <c:axId val="2120615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84959"/>
        <c:crosses val="autoZero"/>
        <c:auto val="1"/>
        <c:lblAlgn val="ctr"/>
        <c:lblOffset val="100"/>
        <c:noMultiLvlLbl val="0"/>
      </c:catAx>
      <c:valAx>
        <c:axId val="20378495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615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Credit</a:t>
            </a:r>
            <a:r>
              <a:rPr lang="en-US" baseline="0"/>
              <a:t> Hour Distribution by Course Level and Faculty Group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ChartLevelxCollege!$B$1</c:f>
              <c:strCache>
                <c:ptCount val="1"/>
                <c:pt idx="0">
                  <c:v>Lower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05-47BB-94C9-C7FF2A5A5C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ChartLevelxCollege!$A$2:$A$8</c:f>
              <c:strCache>
                <c:ptCount val="7"/>
                <c:pt idx="0">
                  <c:v>Clinical/Research/Other</c:v>
                </c:pt>
                <c:pt idx="1">
                  <c:v>Lecturers</c:v>
                </c:pt>
                <c:pt idx="2">
                  <c:v>Non-Tenure Track Instructors</c:v>
                </c:pt>
                <c:pt idx="3">
                  <c:v>Staff</c:v>
                </c:pt>
                <c:pt idx="4">
                  <c:v>Student Faculty</c:v>
                </c:pt>
                <c:pt idx="5">
                  <c:v>Tenured/Tenure Track</c:v>
                </c:pt>
                <c:pt idx="6">
                  <c:v>#N/A</c:v>
                </c:pt>
              </c:strCache>
            </c:strRef>
          </c:cat>
          <c:val>
            <c:numRef>
              <c:f>ChartLevelxCollege!$B$2:$B$8</c:f>
              <c:numCache>
                <c:formatCode>General</c:formatCode>
                <c:ptCount val="7"/>
                <c:pt idx="0">
                  <c:v>608</c:v>
                </c:pt>
                <c:pt idx="1">
                  <c:v>11523</c:v>
                </c:pt>
                <c:pt idx="2">
                  <c:v>39381</c:v>
                </c:pt>
                <c:pt idx="3">
                  <c:v>3450</c:v>
                </c:pt>
                <c:pt idx="4">
                  <c:v>2295</c:v>
                </c:pt>
                <c:pt idx="5">
                  <c:v>10948</c:v>
                </c:pt>
                <c:pt idx="6">
                  <c:v>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4-487E-A1BF-E050C7F30A74}"/>
            </c:ext>
          </c:extLst>
        </c:ser>
        <c:ser>
          <c:idx val="1"/>
          <c:order val="1"/>
          <c:tx>
            <c:strRef>
              <c:f>ChartLevelxCollege!$C$1</c:f>
              <c:strCache>
                <c:ptCount val="1"/>
                <c:pt idx="0">
                  <c:v>Upper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05-47BB-94C9-C7FF2A5A5C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ChartLevelxCollege!$A$2:$A$8</c:f>
              <c:strCache>
                <c:ptCount val="7"/>
                <c:pt idx="0">
                  <c:v>Clinical/Research/Other</c:v>
                </c:pt>
                <c:pt idx="1">
                  <c:v>Lecturers</c:v>
                </c:pt>
                <c:pt idx="2">
                  <c:v>Non-Tenure Track Instructors</c:v>
                </c:pt>
                <c:pt idx="3">
                  <c:v>Staff</c:v>
                </c:pt>
                <c:pt idx="4">
                  <c:v>Student Faculty</c:v>
                </c:pt>
                <c:pt idx="5">
                  <c:v>Tenured/Tenure Track</c:v>
                </c:pt>
                <c:pt idx="6">
                  <c:v>#N/A</c:v>
                </c:pt>
              </c:strCache>
            </c:strRef>
          </c:cat>
          <c:val>
            <c:numRef>
              <c:f>ChartLevelxCollege!$C$2:$C$8</c:f>
              <c:numCache>
                <c:formatCode>General</c:formatCode>
                <c:ptCount val="7"/>
                <c:pt idx="0">
                  <c:v>967</c:v>
                </c:pt>
                <c:pt idx="1">
                  <c:v>7381</c:v>
                </c:pt>
                <c:pt idx="2">
                  <c:v>19547</c:v>
                </c:pt>
                <c:pt idx="3">
                  <c:v>1514</c:v>
                </c:pt>
                <c:pt idx="4">
                  <c:v>1007</c:v>
                </c:pt>
                <c:pt idx="5">
                  <c:v>23813</c:v>
                </c:pt>
                <c:pt idx="6">
                  <c:v>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44-487E-A1BF-E050C7F30A74}"/>
            </c:ext>
          </c:extLst>
        </c:ser>
        <c:ser>
          <c:idx val="2"/>
          <c:order val="2"/>
          <c:tx>
            <c:strRef>
              <c:f>ChartLevelxCollege!$D$1</c:f>
              <c:strCache>
                <c:ptCount val="1"/>
                <c:pt idx="0">
                  <c:v>Grad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05-47BB-94C9-C7FF2A5A5C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ChartLevelxCollege!$A$2:$A$8</c:f>
              <c:strCache>
                <c:ptCount val="7"/>
                <c:pt idx="0">
                  <c:v>Clinical/Research/Other</c:v>
                </c:pt>
                <c:pt idx="1">
                  <c:v>Lecturers</c:v>
                </c:pt>
                <c:pt idx="2">
                  <c:v>Non-Tenure Track Instructors</c:v>
                </c:pt>
                <c:pt idx="3">
                  <c:v>Staff</c:v>
                </c:pt>
                <c:pt idx="4">
                  <c:v>Student Faculty</c:v>
                </c:pt>
                <c:pt idx="5">
                  <c:v>Tenured/Tenure Track</c:v>
                </c:pt>
                <c:pt idx="6">
                  <c:v>#N/A</c:v>
                </c:pt>
              </c:strCache>
            </c:strRef>
          </c:cat>
          <c:val>
            <c:numRef>
              <c:f>ChartLevelxCollege!$D$2:$D$8</c:f>
              <c:numCache>
                <c:formatCode>General</c:formatCode>
                <c:ptCount val="7"/>
                <c:pt idx="0">
                  <c:v>1282</c:v>
                </c:pt>
                <c:pt idx="1">
                  <c:v>1842</c:v>
                </c:pt>
                <c:pt idx="2">
                  <c:v>1297</c:v>
                </c:pt>
                <c:pt idx="3">
                  <c:v>265</c:v>
                </c:pt>
                <c:pt idx="4">
                  <c:v>2</c:v>
                </c:pt>
                <c:pt idx="5">
                  <c:v>7422</c:v>
                </c:pt>
                <c:pt idx="6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44-487E-A1BF-E050C7F30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overlap val="100"/>
        <c:axId val="314256911"/>
        <c:axId val="321162127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ChartLevelxCollege!$E$1</c15:sqref>
                        </c15:formulaRef>
                      </c:ext>
                    </c:extLst>
                    <c:strCache>
                      <c:ptCount val="1"/>
                      <c:pt idx="0">
                        <c:v>Grand Total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ChartLevelxCollege!$A$2:$A$8</c15:sqref>
                        </c15:formulaRef>
                      </c:ext>
                    </c:extLst>
                    <c:strCache>
                      <c:ptCount val="7"/>
                      <c:pt idx="0">
                        <c:v>Clinical/Research/Other</c:v>
                      </c:pt>
                      <c:pt idx="1">
                        <c:v>Lecturers</c:v>
                      </c:pt>
                      <c:pt idx="2">
                        <c:v>Non-Tenure Track Instructors</c:v>
                      </c:pt>
                      <c:pt idx="3">
                        <c:v>Staff</c:v>
                      </c:pt>
                      <c:pt idx="4">
                        <c:v>Student Faculty</c:v>
                      </c:pt>
                      <c:pt idx="5">
                        <c:v>Tenured/Tenure Track</c:v>
                      </c:pt>
                      <c:pt idx="6">
                        <c:v>#N/A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ChartLevelxCollege!$E$2:$E$8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2857</c:v>
                      </c:pt>
                      <c:pt idx="1">
                        <c:v>20746</c:v>
                      </c:pt>
                      <c:pt idx="2">
                        <c:v>60225</c:v>
                      </c:pt>
                      <c:pt idx="3">
                        <c:v>5229</c:v>
                      </c:pt>
                      <c:pt idx="4">
                        <c:v>3304</c:v>
                      </c:pt>
                      <c:pt idx="5">
                        <c:v>42183</c:v>
                      </c:pt>
                      <c:pt idx="6">
                        <c:v>1386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1C44-487E-A1BF-E050C7F30A74}"/>
                  </c:ext>
                </c:extLst>
              </c15:ser>
            </c15:filteredBarSeries>
          </c:ext>
        </c:extLst>
      </c:barChart>
      <c:catAx>
        <c:axId val="314256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162127"/>
        <c:crosses val="autoZero"/>
        <c:auto val="1"/>
        <c:lblAlgn val="ctr"/>
        <c:lblOffset val="100"/>
        <c:noMultiLvlLbl val="0"/>
      </c:catAx>
      <c:valAx>
        <c:axId val="32116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256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Credit</a:t>
            </a:r>
            <a:r>
              <a:rPr lang="en-US" baseline="0"/>
              <a:t> Hour Distribution by Course Level and Faculty Group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5"/>
          <c:order val="0"/>
          <c:tx>
            <c:strRef>
              <c:f>ChartLevelxCollege!$A$7</c:f>
              <c:strCache>
                <c:ptCount val="1"/>
                <c:pt idx="0">
                  <c:v>Tenured/Tenure Track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ChartLevelxCollege!$B$1:$E$1</c15:sqref>
                  </c15:fullRef>
                </c:ext>
              </c:extLst>
              <c:f>ChartLevelxCollege!$B$1:$D$1</c:f>
              <c:strCache>
                <c:ptCount val="3"/>
                <c:pt idx="0">
                  <c:v>Lower</c:v>
                </c:pt>
                <c:pt idx="1">
                  <c:v>Upper</c:v>
                </c:pt>
                <c:pt idx="2">
                  <c:v>Grad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ChartLevelxCollege!$B$7:$E$7</c15:sqref>
                  </c15:fullRef>
                </c:ext>
              </c:extLst>
              <c:f>ChartLevelxCollege!$B$7:$D$7</c:f>
              <c:numCache>
                <c:formatCode>General</c:formatCode>
                <c:ptCount val="3"/>
                <c:pt idx="0">
                  <c:v>10948</c:v>
                </c:pt>
                <c:pt idx="1">
                  <c:v>23813</c:v>
                </c:pt>
                <c:pt idx="2">
                  <c:v>7422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C6-4DEE-BF5E-6038085589F5}"/>
            </c:ext>
          </c:extLst>
        </c:ser>
        <c:ser>
          <c:idx val="2"/>
          <c:order val="1"/>
          <c:tx>
            <c:strRef>
              <c:f>ChartLevelxCollege!$A$4</c:f>
              <c:strCache>
                <c:ptCount val="1"/>
                <c:pt idx="0">
                  <c:v>Non-Tenure Track Instructors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ChartLevelxCollege!$B$1:$E$1</c15:sqref>
                  </c15:fullRef>
                </c:ext>
              </c:extLst>
              <c:f>ChartLevelxCollege!$B$1:$D$1</c:f>
              <c:strCache>
                <c:ptCount val="3"/>
                <c:pt idx="0">
                  <c:v>Lower</c:v>
                </c:pt>
                <c:pt idx="1">
                  <c:v>Upper</c:v>
                </c:pt>
                <c:pt idx="2">
                  <c:v>Grad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ChartLevelxCollege!$B$4:$E$4</c15:sqref>
                  </c15:fullRef>
                </c:ext>
              </c:extLst>
              <c:f>ChartLevelxCollege!$B$4:$D$4</c:f>
              <c:numCache>
                <c:formatCode>General</c:formatCode>
                <c:ptCount val="3"/>
                <c:pt idx="0">
                  <c:v>39381</c:v>
                </c:pt>
                <c:pt idx="1">
                  <c:v>19547</c:v>
                </c:pt>
                <c:pt idx="2">
                  <c:v>1297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C6-4DEE-BF5E-6038085589F5}"/>
            </c:ext>
          </c:extLst>
        </c:ser>
        <c:ser>
          <c:idx val="1"/>
          <c:order val="2"/>
          <c:tx>
            <c:strRef>
              <c:f>ChartLevelxCollege!$A$3</c:f>
              <c:strCache>
                <c:ptCount val="1"/>
                <c:pt idx="0">
                  <c:v>Lecturers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ChartLevelxCollege!$B$1:$E$1</c15:sqref>
                  </c15:fullRef>
                </c:ext>
              </c:extLst>
              <c:f>ChartLevelxCollege!$B$1:$D$1</c:f>
              <c:strCache>
                <c:ptCount val="3"/>
                <c:pt idx="0">
                  <c:v>Lower</c:v>
                </c:pt>
                <c:pt idx="1">
                  <c:v>Upper</c:v>
                </c:pt>
                <c:pt idx="2">
                  <c:v>Grad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ChartLevelxCollege!$B$3:$E$3</c15:sqref>
                  </c15:fullRef>
                </c:ext>
              </c:extLst>
              <c:f>ChartLevelxCollege!$B$3:$D$3</c:f>
              <c:numCache>
                <c:formatCode>General</c:formatCode>
                <c:ptCount val="3"/>
                <c:pt idx="0">
                  <c:v>11523</c:v>
                </c:pt>
                <c:pt idx="1">
                  <c:v>7381</c:v>
                </c:pt>
                <c:pt idx="2">
                  <c:v>1842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C6-4DEE-BF5E-6038085589F5}"/>
            </c:ext>
          </c:extLst>
        </c:ser>
        <c:ser>
          <c:idx val="0"/>
          <c:order val="3"/>
          <c:tx>
            <c:strRef>
              <c:f>ChartLevelxCollege!$A$2</c:f>
              <c:strCache>
                <c:ptCount val="1"/>
                <c:pt idx="0">
                  <c:v>Clinical/Research/Other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ChartLevelxCollege!$B$1:$E$1</c15:sqref>
                  </c15:fullRef>
                </c:ext>
              </c:extLst>
              <c:f>ChartLevelxCollege!$B$1:$D$1</c:f>
              <c:strCache>
                <c:ptCount val="3"/>
                <c:pt idx="0">
                  <c:v>Lower</c:v>
                </c:pt>
                <c:pt idx="1">
                  <c:v>Upper</c:v>
                </c:pt>
                <c:pt idx="2">
                  <c:v>Grad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ChartLevelxCollege!$B$2:$E$2</c15:sqref>
                  </c15:fullRef>
                </c:ext>
              </c:extLst>
              <c:f>ChartLevelxCollege!$B$2:$D$2</c:f>
              <c:numCache>
                <c:formatCode>General</c:formatCode>
                <c:ptCount val="3"/>
                <c:pt idx="0">
                  <c:v>608</c:v>
                </c:pt>
                <c:pt idx="1">
                  <c:v>967</c:v>
                </c:pt>
                <c:pt idx="2">
                  <c:v>1282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6-4DEE-BF5E-6038085589F5}"/>
            </c:ext>
          </c:extLst>
        </c:ser>
        <c:ser>
          <c:idx val="4"/>
          <c:order val="4"/>
          <c:tx>
            <c:strRef>
              <c:f>ChartLevelxCollege!$A$6</c:f>
              <c:strCache>
                <c:ptCount val="1"/>
                <c:pt idx="0">
                  <c:v>Student Faculty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ChartLevelxCollege!$B$1:$E$1</c15:sqref>
                  </c15:fullRef>
                </c:ext>
              </c:extLst>
              <c:f>ChartLevelxCollege!$B$1:$D$1</c:f>
              <c:strCache>
                <c:ptCount val="3"/>
                <c:pt idx="0">
                  <c:v>Lower</c:v>
                </c:pt>
                <c:pt idx="1">
                  <c:v>Upper</c:v>
                </c:pt>
                <c:pt idx="2">
                  <c:v>Grad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ChartLevelxCollege!$B$6:$E$6</c15:sqref>
                  </c15:fullRef>
                </c:ext>
              </c:extLst>
              <c:f>ChartLevelxCollege!$B$6:$D$6</c:f>
              <c:numCache>
                <c:formatCode>General</c:formatCode>
                <c:ptCount val="3"/>
                <c:pt idx="0">
                  <c:v>2295</c:v>
                </c:pt>
                <c:pt idx="1">
                  <c:v>1007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C6-4DEE-BF5E-6038085589F5}"/>
            </c:ext>
          </c:extLst>
        </c:ser>
        <c:ser>
          <c:idx val="3"/>
          <c:order val="5"/>
          <c:tx>
            <c:strRef>
              <c:f>ChartLevelxCollege!$A$5</c:f>
              <c:strCache>
                <c:ptCount val="1"/>
                <c:pt idx="0">
                  <c:v>Staff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ChartLevelxCollege!$B$1:$E$1</c15:sqref>
                  </c15:fullRef>
                </c:ext>
              </c:extLst>
              <c:f>ChartLevelxCollege!$B$1:$D$1</c:f>
              <c:strCache>
                <c:ptCount val="3"/>
                <c:pt idx="0">
                  <c:v>Lower</c:v>
                </c:pt>
                <c:pt idx="1">
                  <c:v>Upper</c:v>
                </c:pt>
                <c:pt idx="2">
                  <c:v>Grad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ChartLevelxCollege!$B$5:$E$5</c15:sqref>
                  </c15:fullRef>
                </c:ext>
              </c:extLst>
              <c:f>ChartLevelxCollege!$B$5:$D$5</c:f>
              <c:numCache>
                <c:formatCode>General</c:formatCode>
                <c:ptCount val="3"/>
                <c:pt idx="0">
                  <c:v>3450</c:v>
                </c:pt>
                <c:pt idx="1">
                  <c:v>1514</c:v>
                </c:pt>
                <c:pt idx="2">
                  <c:v>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C6-4DEE-BF5E-6038085589F5}"/>
            </c:ext>
          </c:extLst>
        </c:ser>
        <c:ser>
          <c:idx val="6"/>
          <c:order val="6"/>
          <c:tx>
            <c:strRef>
              <c:f>ChartLevelxCollege!$A$8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ChartLevelxCollege!$B$1:$E$1</c15:sqref>
                  </c15:fullRef>
                </c:ext>
              </c:extLst>
              <c:f>ChartLevelxCollege!$B$1:$D$1</c:f>
              <c:strCache>
                <c:ptCount val="3"/>
                <c:pt idx="0">
                  <c:v>Lower</c:v>
                </c:pt>
                <c:pt idx="1">
                  <c:v>Upper</c:v>
                </c:pt>
                <c:pt idx="2">
                  <c:v>Grad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ChartLevelxCollege!$B$8:$E$8</c15:sqref>
                  </c15:fullRef>
                </c:ext>
              </c:extLst>
              <c:f>ChartLevelxCollege!$B$8:$D$8</c:f>
              <c:numCache>
                <c:formatCode>General</c:formatCode>
                <c:ptCount val="3"/>
                <c:pt idx="0">
                  <c:v>840</c:v>
                </c:pt>
                <c:pt idx="1">
                  <c:v>479</c:v>
                </c:pt>
                <c:pt idx="2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C6-4DEE-BF5E-603808558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4256911"/>
        <c:axId val="321162127"/>
      </c:barChart>
      <c:catAx>
        <c:axId val="3142569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162127"/>
        <c:crosses val="autoZero"/>
        <c:auto val="1"/>
        <c:lblAlgn val="ctr"/>
        <c:lblOffset val="100"/>
        <c:noMultiLvlLbl val="0"/>
      </c:catAx>
      <c:valAx>
        <c:axId val="3211621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256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2CB459B-F3B7-4A70-BD4B-C23A5CEE640E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47E5437-9501-47D5-9A6E-3505B818E04A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E632626-37BA-4D5B-BDD6-58DD2D2AC01D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A319332-5ADB-422B-9343-6B12E876BFAD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714D6DC-8C5F-4FD8-8C30-3F2F30462676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5181AF1-8096-4472-98B7-43367F0F0850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73381" cy="731520"/>
    <xdr:pic>
      <xdr:nvPicPr>
        <xdr:cNvPr id="2" name="UCCSIR.jpeg">
          <a:extLst>
            <a:ext uri="{FF2B5EF4-FFF2-40B4-BE49-F238E27FC236}">
              <a16:creationId xmlns:a16="http://schemas.microsoft.com/office/drawing/2014/main" id="{F9A1B8D7-15EA-455D-9535-231C3CF5A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" y="0"/>
          <a:ext cx="5773381" cy="7315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C688D5-6148-4A18-9769-293B5F23557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F2FD11-C894-4222-A9B6-BB4DEA4A3B1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7F0B3D-ECAB-445B-A813-35A7D5CD770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6A3CA1-CC90-40EE-8413-6FF3DA74B33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B0B827-2E11-4BF0-B561-3D139D10264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76CED6-EF3C-4CDD-B0AB-B78646F22CD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E07A2-252E-40E7-86C9-498E4A0E6659}">
  <dimension ref="A5:F141"/>
  <sheetViews>
    <sheetView showGridLines="0" tabSelected="1" zoomScaleNormal="100" workbookViewId="0">
      <selection activeCell="A11" sqref="A11"/>
    </sheetView>
  </sheetViews>
  <sheetFormatPr defaultColWidth="9.109375" defaultRowHeight="14.4" x14ac:dyDescent="0.3"/>
  <cols>
    <col min="1" max="1" width="34.109375" style="67" customWidth="1"/>
    <col min="2" max="2" width="9.109375" style="67"/>
    <col min="3" max="3" width="9.6640625" style="67" customWidth="1"/>
    <col min="4" max="4" width="11.5546875" style="67" customWidth="1"/>
    <col min="5" max="5" width="9.88671875" style="67" customWidth="1"/>
    <col min="6" max="6" width="11.6640625" style="67" customWidth="1"/>
    <col min="7" max="7" width="9.109375" style="67" customWidth="1"/>
    <col min="8" max="16384" width="9.109375" style="67"/>
  </cols>
  <sheetData>
    <row r="5" spans="1:6" ht="18" x14ac:dyDescent="0.35">
      <c r="A5" s="1" t="s">
        <v>0</v>
      </c>
    </row>
    <row r="6" spans="1:6" ht="18" x14ac:dyDescent="0.35">
      <c r="A6" s="1" t="s">
        <v>42</v>
      </c>
    </row>
    <row r="7" spans="1:6" x14ac:dyDescent="0.3">
      <c r="A7" s="94" t="s">
        <v>39</v>
      </c>
      <c r="B7" s="94"/>
      <c r="C7" s="94"/>
      <c r="D7" s="94"/>
      <c r="E7" s="94"/>
      <c r="F7" s="94"/>
    </row>
    <row r="8" spans="1:6" x14ac:dyDescent="0.3">
      <c r="A8" s="94"/>
      <c r="B8" s="94"/>
      <c r="C8" s="94"/>
      <c r="D8" s="94"/>
      <c r="E8" s="94"/>
      <c r="F8" s="94"/>
    </row>
    <row r="9" spans="1:6" ht="24.75" customHeight="1" x14ac:dyDescent="0.3">
      <c r="A9" s="94"/>
      <c r="B9" s="94"/>
      <c r="C9" s="94"/>
      <c r="D9" s="94"/>
      <c r="E9" s="94"/>
      <c r="F9" s="94"/>
    </row>
    <row r="11" spans="1:6" ht="27.6" x14ac:dyDescent="0.3">
      <c r="A11" s="80" t="s">
        <v>29</v>
      </c>
      <c r="B11" s="81" t="s">
        <v>4</v>
      </c>
      <c r="C11" s="82" t="s">
        <v>13</v>
      </c>
      <c r="D11" s="82" t="s">
        <v>30</v>
      </c>
      <c r="E11" s="82" t="s">
        <v>14</v>
      </c>
      <c r="F11" s="82" t="s">
        <v>41</v>
      </c>
    </row>
    <row r="12" spans="1:6" x14ac:dyDescent="0.3">
      <c r="A12" s="74" t="s">
        <v>7</v>
      </c>
      <c r="B12" s="68">
        <f>SUM(B13:B15)</f>
        <v>867</v>
      </c>
      <c r="C12" s="69">
        <f>B12/$B$24</f>
        <v>0.36443883984867592</v>
      </c>
      <c r="D12" s="70">
        <f>SUM(D13:D15)</f>
        <v>42183</v>
      </c>
      <c r="E12" s="69">
        <f>D12/$D$24</f>
        <v>0.31032884572941954</v>
      </c>
      <c r="F12" s="71">
        <f>((B13*F13)+(B14*F14)+(B15*F15))/(SUM(B13:B15))</f>
        <v>16.414302191464824</v>
      </c>
    </row>
    <row r="13" spans="1:6" x14ac:dyDescent="0.3">
      <c r="A13" s="5" t="s">
        <v>1</v>
      </c>
      <c r="B13" s="8">
        <v>252</v>
      </c>
      <c r="C13" s="69">
        <f>B13/$B$24</f>
        <v>0.10592686002522068</v>
      </c>
      <c r="D13" s="9">
        <v>10512</v>
      </c>
      <c r="E13" s="69">
        <f>D13/$D$24</f>
        <v>7.7333921871551539E-2</v>
      </c>
      <c r="F13" s="73">
        <v>14.6</v>
      </c>
    </row>
    <row r="14" spans="1:6" x14ac:dyDescent="0.3">
      <c r="A14" s="5" t="s">
        <v>2</v>
      </c>
      <c r="B14" s="8">
        <v>272</v>
      </c>
      <c r="C14" s="69">
        <f>B14/$B$24</f>
        <v>0.11433375367801597</v>
      </c>
      <c r="D14" s="9">
        <v>13511</v>
      </c>
      <c r="E14" s="69">
        <f>D14/$D$24</f>
        <v>9.9396748326344445E-2</v>
      </c>
      <c r="F14" s="73">
        <v>16.600000000000001</v>
      </c>
    </row>
    <row r="15" spans="1:6" x14ac:dyDescent="0.3">
      <c r="A15" s="7" t="s">
        <v>3</v>
      </c>
      <c r="B15" s="11">
        <v>343</v>
      </c>
      <c r="C15" s="69">
        <f>B15/$B$24</f>
        <v>0.14417822614543926</v>
      </c>
      <c r="D15" s="12">
        <v>18160</v>
      </c>
      <c r="E15" s="69">
        <f>D15/$D$24</f>
        <v>0.13359817553152359</v>
      </c>
      <c r="F15" s="73">
        <v>17.600000000000001</v>
      </c>
    </row>
    <row r="16" spans="1:6" x14ac:dyDescent="0.3">
      <c r="A16" s="72" t="s">
        <v>8</v>
      </c>
      <c r="B16" s="11">
        <f>SUM(B17:B18)</f>
        <v>859</v>
      </c>
      <c r="C16" s="69">
        <f>B16/$B$24</f>
        <v>0.36107608238755778</v>
      </c>
      <c r="D16" s="12">
        <f>SUM(D17:D18)</f>
        <v>60225</v>
      </c>
      <c r="E16" s="69">
        <f>D16/$D$24</f>
        <v>0.44305892738909736</v>
      </c>
      <c r="F16" s="13">
        <f>((B17*F17)+(B18*F18))/(SUM(B17:B18))</f>
        <v>24.641210710128053</v>
      </c>
    </row>
    <row r="17" spans="1:6" x14ac:dyDescent="0.3">
      <c r="A17" s="7" t="s">
        <v>9</v>
      </c>
      <c r="B17" s="19">
        <v>474</v>
      </c>
      <c r="C17" s="69">
        <f>B17/$B$24</f>
        <v>0.19924337957124844</v>
      </c>
      <c r="D17" s="20">
        <v>31005</v>
      </c>
      <c r="E17" s="69">
        <f>D17/$D$24</f>
        <v>0.2280953431913485</v>
      </c>
      <c r="F17" s="73">
        <v>23.7</v>
      </c>
    </row>
    <row r="18" spans="1:6" x14ac:dyDescent="0.3">
      <c r="A18" s="7" t="s">
        <v>10</v>
      </c>
      <c r="B18" s="11">
        <v>385</v>
      </c>
      <c r="C18" s="69">
        <f>B18/$B$24</f>
        <v>0.16183270281630938</v>
      </c>
      <c r="D18" s="12">
        <v>29220</v>
      </c>
      <c r="E18" s="69">
        <f>D18/$D$24</f>
        <v>0.21496358419774883</v>
      </c>
      <c r="F18" s="73">
        <v>25.8</v>
      </c>
    </row>
    <row r="19" spans="1:6" x14ac:dyDescent="0.3">
      <c r="A19" s="72" t="s">
        <v>15</v>
      </c>
      <c r="B19" s="8">
        <v>313</v>
      </c>
      <c r="C19" s="69">
        <f>B19/$B$24</f>
        <v>0.13156788566624633</v>
      </c>
      <c r="D19" s="9">
        <v>20746</v>
      </c>
      <c r="E19" s="69">
        <f>D19/$D$24</f>
        <v>0.15262267343485617</v>
      </c>
      <c r="F19" s="73">
        <v>22.7</v>
      </c>
    </row>
    <row r="20" spans="1:6" x14ac:dyDescent="0.3">
      <c r="A20" s="72" t="s">
        <v>16</v>
      </c>
      <c r="B20" s="8">
        <v>71</v>
      </c>
      <c r="C20" s="69">
        <f>B20/$B$24</f>
        <v>2.9844472467423288E-2</v>
      </c>
      <c r="D20" s="9">
        <v>2857</v>
      </c>
      <c r="E20" s="69">
        <f>D20/$D$24</f>
        <v>2.1018171117486942E-2</v>
      </c>
      <c r="F20" s="73">
        <v>13.8</v>
      </c>
    </row>
    <row r="21" spans="1:6" x14ac:dyDescent="0.3">
      <c r="A21" s="72" t="s">
        <v>11</v>
      </c>
      <c r="B21" s="8">
        <v>110</v>
      </c>
      <c r="C21" s="69">
        <f>B21/$B$24</f>
        <v>4.6237915090374108E-2</v>
      </c>
      <c r="D21" s="9">
        <v>3304</v>
      </c>
      <c r="E21" s="69">
        <f>D21/$D$24</f>
        <v>2.4306628411682484E-2</v>
      </c>
      <c r="F21" s="73">
        <v>21.6</v>
      </c>
    </row>
    <row r="22" spans="1:6" x14ac:dyDescent="0.3">
      <c r="A22" s="72" t="s">
        <v>17</v>
      </c>
      <c r="B22" s="8">
        <v>86</v>
      </c>
      <c r="C22" s="69">
        <f>B22/$B$24</f>
        <v>3.6149642707019758E-2</v>
      </c>
      <c r="D22" s="9">
        <v>5229</v>
      </c>
      <c r="E22" s="69">
        <f>D22/$D$24</f>
        <v>3.8468329287133084E-2</v>
      </c>
      <c r="F22" s="73">
        <v>24.2</v>
      </c>
    </row>
    <row r="23" spans="1:6" x14ac:dyDescent="0.3">
      <c r="A23" s="72" t="s">
        <v>26</v>
      </c>
      <c r="B23" s="8">
        <v>73</v>
      </c>
      <c r="C23" s="69">
        <f>B23/$B$24</f>
        <v>3.0685161832702815E-2</v>
      </c>
      <c r="D23" s="8">
        <v>1386</v>
      </c>
      <c r="E23" s="69">
        <f>D23/$D$24</f>
        <v>1.0196424630324432E-2</v>
      </c>
      <c r="F23" s="10">
        <v>12.2</v>
      </c>
    </row>
    <row r="24" spans="1:6" x14ac:dyDescent="0.3">
      <c r="A24" s="83" t="s">
        <v>12</v>
      </c>
      <c r="B24" s="84">
        <f>SUM(B12,B16,B19:B23)</f>
        <v>2379</v>
      </c>
      <c r="C24" s="86">
        <f>B24/$B$24</f>
        <v>1</v>
      </c>
      <c r="D24" s="84">
        <f t="shared" ref="D24" si="0">SUM(D12,D16,D19:D23)</f>
        <v>135930</v>
      </c>
      <c r="E24" s="86">
        <f>D24/$D$24</f>
        <v>1</v>
      </c>
      <c r="F24" s="85">
        <v>20.5</v>
      </c>
    </row>
    <row r="26" spans="1:6" ht="27.6" x14ac:dyDescent="0.3">
      <c r="A26" s="24" t="s">
        <v>18</v>
      </c>
      <c r="B26" s="27" t="s">
        <v>4</v>
      </c>
      <c r="C26" s="28" t="s">
        <v>13</v>
      </c>
      <c r="D26" s="28" t="s">
        <v>30</v>
      </c>
      <c r="E26" s="28" t="s">
        <v>14</v>
      </c>
      <c r="F26" s="28" t="s">
        <v>41</v>
      </c>
    </row>
    <row r="27" spans="1:6" x14ac:dyDescent="0.3">
      <c r="A27" s="74" t="s">
        <v>37</v>
      </c>
      <c r="B27" s="68">
        <f>SUM(B28:B30)</f>
        <v>73</v>
      </c>
      <c r="C27" s="69">
        <f>B27/$B$39</f>
        <v>0.34928229665071769</v>
      </c>
      <c r="D27" s="70">
        <f>SUM(D28:D30)</f>
        <v>5835</v>
      </c>
      <c r="E27" s="18">
        <f>D27/$D$39</f>
        <v>0.34736278128348613</v>
      </c>
      <c r="F27" s="71">
        <f>((B28*F28)+(B29*F29)+(B30*F30))/(SUM(B28:B30))</f>
        <v>26.856164383561644</v>
      </c>
    </row>
    <row r="28" spans="1:6" x14ac:dyDescent="0.3">
      <c r="A28" s="5" t="s">
        <v>1</v>
      </c>
      <c r="B28" s="8">
        <v>27</v>
      </c>
      <c r="C28" s="69">
        <f t="shared" ref="C28:C38" si="1">B28/$B$39</f>
        <v>0.12918660287081341</v>
      </c>
      <c r="D28" s="9">
        <v>2121</v>
      </c>
      <c r="E28" s="18">
        <f t="shared" ref="E28:E38" si="2">D28/$D$39</f>
        <v>0.12626503155137517</v>
      </c>
      <c r="F28" s="10">
        <v>26.7</v>
      </c>
    </row>
    <row r="29" spans="1:6" x14ac:dyDescent="0.3">
      <c r="A29" s="5" t="s">
        <v>2</v>
      </c>
      <c r="B29" s="8">
        <v>29</v>
      </c>
      <c r="C29" s="69">
        <f t="shared" si="1"/>
        <v>0.13875598086124402</v>
      </c>
      <c r="D29" s="9">
        <v>2328</v>
      </c>
      <c r="E29" s="18">
        <f t="shared" si="2"/>
        <v>0.13858792713418264</v>
      </c>
      <c r="F29" s="10">
        <v>26.8</v>
      </c>
    </row>
    <row r="30" spans="1:6" x14ac:dyDescent="0.3">
      <c r="A30" s="7" t="s">
        <v>3</v>
      </c>
      <c r="B30" s="11">
        <v>17</v>
      </c>
      <c r="C30" s="69">
        <f t="shared" si="1"/>
        <v>8.1339712918660281E-2</v>
      </c>
      <c r="D30" s="12">
        <v>1386</v>
      </c>
      <c r="E30" s="18">
        <f t="shared" si="2"/>
        <v>8.2509822597928328E-2</v>
      </c>
      <c r="F30" s="13">
        <v>27.2</v>
      </c>
    </row>
    <row r="31" spans="1:6" x14ac:dyDescent="0.3">
      <c r="A31" s="72" t="s">
        <v>28</v>
      </c>
      <c r="B31" s="11">
        <f>SUM(B32:B33)</f>
        <v>72</v>
      </c>
      <c r="C31" s="69">
        <f t="shared" si="1"/>
        <v>0.34449760765550241</v>
      </c>
      <c r="D31" s="12">
        <f>SUM(D32:D33)</f>
        <v>6333</v>
      </c>
      <c r="E31" s="18">
        <f t="shared" si="2"/>
        <v>0.37700916775806642</v>
      </c>
      <c r="F31" s="13">
        <f>((B32*F32)+(B33*F33))/(SUM(B32:B33))</f>
        <v>29.311111111111114</v>
      </c>
    </row>
    <row r="32" spans="1:6" x14ac:dyDescent="0.3">
      <c r="A32" s="7" t="s">
        <v>9</v>
      </c>
      <c r="B32" s="19">
        <v>22</v>
      </c>
      <c r="C32" s="69">
        <f t="shared" si="1"/>
        <v>0.10526315789473684</v>
      </c>
      <c r="D32" s="20">
        <v>1860</v>
      </c>
      <c r="E32" s="18">
        <f t="shared" si="2"/>
        <v>0.11072746755566139</v>
      </c>
      <c r="F32" s="21">
        <v>28.2</v>
      </c>
    </row>
    <row r="33" spans="1:6" x14ac:dyDescent="0.3">
      <c r="A33" s="7" t="s">
        <v>10</v>
      </c>
      <c r="B33" s="11">
        <v>50</v>
      </c>
      <c r="C33" s="69">
        <f t="shared" si="1"/>
        <v>0.23923444976076555</v>
      </c>
      <c r="D33" s="12">
        <v>4473</v>
      </c>
      <c r="E33" s="18">
        <f t="shared" si="2"/>
        <v>0.26628170020240505</v>
      </c>
      <c r="F33" s="13">
        <v>29.8</v>
      </c>
    </row>
    <row r="34" spans="1:6" x14ac:dyDescent="0.3">
      <c r="A34" s="72" t="s">
        <v>15</v>
      </c>
      <c r="B34" s="8">
        <v>39</v>
      </c>
      <c r="C34" s="69">
        <f t="shared" si="1"/>
        <v>0.18660287081339713</v>
      </c>
      <c r="D34" s="9">
        <v>3129</v>
      </c>
      <c r="E34" s="18">
        <f t="shared" si="2"/>
        <v>0.18627217525895939</v>
      </c>
      <c r="F34" s="10">
        <v>26.7</v>
      </c>
    </row>
    <row r="35" spans="1:6" x14ac:dyDescent="0.3">
      <c r="A35" s="72" t="s">
        <v>16</v>
      </c>
      <c r="B35" s="8">
        <v>3</v>
      </c>
      <c r="C35" s="69">
        <f t="shared" si="1"/>
        <v>1.4354066985645933E-2</v>
      </c>
      <c r="D35" s="9">
        <v>171</v>
      </c>
      <c r="E35" s="18">
        <f t="shared" si="2"/>
        <v>1.0179783307536612E-2</v>
      </c>
      <c r="F35" s="10">
        <v>19</v>
      </c>
    </row>
    <row r="36" spans="1:6" x14ac:dyDescent="0.3">
      <c r="A36" s="72" t="s">
        <v>11</v>
      </c>
      <c r="B36" s="8">
        <v>0</v>
      </c>
      <c r="C36" s="69">
        <f t="shared" si="1"/>
        <v>0</v>
      </c>
      <c r="D36" s="9">
        <v>0</v>
      </c>
      <c r="E36" s="18">
        <f t="shared" si="2"/>
        <v>0</v>
      </c>
      <c r="F36" s="73" t="s">
        <v>43</v>
      </c>
    </row>
    <row r="37" spans="1:6" x14ac:dyDescent="0.3">
      <c r="A37" s="72" t="s">
        <v>17</v>
      </c>
      <c r="B37" s="8">
        <v>22</v>
      </c>
      <c r="C37" s="69">
        <f t="shared" si="1"/>
        <v>0.10526315789473684</v>
      </c>
      <c r="D37" s="9">
        <v>1330</v>
      </c>
      <c r="E37" s="18">
        <f t="shared" si="2"/>
        <v>7.9176092391951419E-2</v>
      </c>
      <c r="F37" s="10">
        <v>32.1</v>
      </c>
    </row>
    <row r="38" spans="1:6" x14ac:dyDescent="0.3">
      <c r="A38" s="72" t="s">
        <v>26</v>
      </c>
      <c r="B38" s="8">
        <v>0</v>
      </c>
      <c r="C38" s="69">
        <f t="shared" si="1"/>
        <v>0</v>
      </c>
      <c r="D38" s="9">
        <v>0</v>
      </c>
      <c r="E38" s="18">
        <f t="shared" si="2"/>
        <v>0</v>
      </c>
      <c r="F38" s="73" t="s">
        <v>43</v>
      </c>
    </row>
    <row r="39" spans="1:6" x14ac:dyDescent="0.3">
      <c r="A39" s="29" t="s">
        <v>12</v>
      </c>
      <c r="B39" s="30">
        <f>SUM(B27,B31,B34:B38)</f>
        <v>209</v>
      </c>
      <c r="C39" s="31">
        <f>B39/$B$39</f>
        <v>1</v>
      </c>
      <c r="D39" s="32">
        <f>SUM(D27,D31,D34:D38)</f>
        <v>16798</v>
      </c>
      <c r="E39" s="31">
        <f>D39/$D$39</f>
        <v>1</v>
      </c>
      <c r="F39" s="33">
        <v>28.1</v>
      </c>
    </row>
    <row r="41" spans="1:6" ht="27.75" customHeight="1" x14ac:dyDescent="0.3">
      <c r="A41" s="26" t="s">
        <v>19</v>
      </c>
      <c r="B41" s="42" t="s">
        <v>4</v>
      </c>
      <c r="C41" s="42" t="s">
        <v>13</v>
      </c>
      <c r="D41" s="42" t="s">
        <v>30</v>
      </c>
      <c r="E41" s="42" t="s">
        <v>14</v>
      </c>
      <c r="F41" s="42" t="s">
        <v>41</v>
      </c>
    </row>
    <row r="42" spans="1:6" x14ac:dyDescent="0.3">
      <c r="A42" s="74" t="s">
        <v>37</v>
      </c>
      <c r="B42" s="75">
        <f>SUM(B43:B45)</f>
        <v>471</v>
      </c>
      <c r="C42" s="69">
        <f>B42/$B$54</f>
        <v>0.3509687034277198</v>
      </c>
      <c r="D42" s="75">
        <f>SUM(D43:D45)</f>
        <v>21501</v>
      </c>
      <c r="E42" s="69">
        <f>D42/$D$54</f>
        <v>0.27233002330529943</v>
      </c>
      <c r="F42" s="71">
        <f>((B43*F43)+(B44*F44)+(B45*F45))/(SUM(B43:B45))</f>
        <v>15.443524416135883</v>
      </c>
    </row>
    <row r="43" spans="1:6" x14ac:dyDescent="0.3">
      <c r="A43" s="5" t="s">
        <v>1</v>
      </c>
      <c r="B43" s="76">
        <v>152</v>
      </c>
      <c r="C43" s="69">
        <f t="shared" ref="C43:C53" si="3">B43/$B$54</f>
        <v>0.11326378539493294</v>
      </c>
      <c r="D43" s="76">
        <v>5886</v>
      </c>
      <c r="E43" s="69">
        <f t="shared" ref="E43:E53" si="4">D43/$D$54</f>
        <v>7.4551626304590127E-2</v>
      </c>
      <c r="F43" s="10">
        <v>13.8</v>
      </c>
    </row>
    <row r="44" spans="1:6" ht="14.4" customHeight="1" x14ac:dyDescent="0.3">
      <c r="A44" s="5" t="s">
        <v>2</v>
      </c>
      <c r="B44" s="76">
        <v>166</v>
      </c>
      <c r="C44" s="69">
        <f t="shared" si="3"/>
        <v>0.12369597615499255</v>
      </c>
      <c r="D44" s="76">
        <v>7236</v>
      </c>
      <c r="E44" s="69">
        <f t="shared" si="4"/>
        <v>9.1650623163441081E-2</v>
      </c>
      <c r="F44" s="10">
        <v>14.5</v>
      </c>
    </row>
    <row r="45" spans="1:6" x14ac:dyDescent="0.3">
      <c r="A45" s="7" t="s">
        <v>3</v>
      </c>
      <c r="B45" s="77">
        <v>153</v>
      </c>
      <c r="C45" s="69">
        <f t="shared" si="3"/>
        <v>0.11400894187779434</v>
      </c>
      <c r="D45" s="77">
        <v>8379</v>
      </c>
      <c r="E45" s="69">
        <f t="shared" si="4"/>
        <v>0.10612777383726821</v>
      </c>
      <c r="F45" s="13">
        <v>18.100000000000001</v>
      </c>
    </row>
    <row r="46" spans="1:6" x14ac:dyDescent="0.3">
      <c r="A46" s="72" t="s">
        <v>28</v>
      </c>
      <c r="B46" s="77">
        <f>SUM(B47:B48)</f>
        <v>549</v>
      </c>
      <c r="C46" s="69">
        <f t="shared" si="3"/>
        <v>0.40909090909090912</v>
      </c>
      <c r="D46" s="77">
        <f>SUM(D47:D48)</f>
        <v>38477</v>
      </c>
      <c r="E46" s="69">
        <f t="shared" si="4"/>
        <v>0.4873467423244503</v>
      </c>
      <c r="F46" s="13">
        <f>((B47*F47)+(B48*F48))/(SUM(B47:B48))</f>
        <v>24.6</v>
      </c>
    </row>
    <row r="47" spans="1:6" x14ac:dyDescent="0.3">
      <c r="A47" s="7" t="s">
        <v>9</v>
      </c>
      <c r="B47" s="78">
        <v>322</v>
      </c>
      <c r="C47" s="69">
        <f t="shared" si="3"/>
        <v>0.23994038748137109</v>
      </c>
      <c r="D47" s="78">
        <v>21511</v>
      </c>
      <c r="E47" s="69">
        <f t="shared" si="4"/>
        <v>0.27245668254129091</v>
      </c>
      <c r="F47" s="21">
        <v>24.6</v>
      </c>
    </row>
    <row r="48" spans="1:6" x14ac:dyDescent="0.3">
      <c r="A48" s="7" t="s">
        <v>10</v>
      </c>
      <c r="B48" s="77">
        <v>227</v>
      </c>
      <c r="C48" s="69">
        <f t="shared" si="3"/>
        <v>0.169150521609538</v>
      </c>
      <c r="D48" s="77">
        <v>16966</v>
      </c>
      <c r="E48" s="69">
        <f t="shared" si="4"/>
        <v>0.21489005978315939</v>
      </c>
      <c r="F48" s="13">
        <v>24.6</v>
      </c>
    </row>
    <row r="49" spans="1:6" x14ac:dyDescent="0.3">
      <c r="A49" s="72" t="s">
        <v>15</v>
      </c>
      <c r="B49" s="76">
        <v>163</v>
      </c>
      <c r="C49" s="69">
        <f t="shared" si="3"/>
        <v>0.12146050670640834</v>
      </c>
      <c r="D49" s="76">
        <v>11178</v>
      </c>
      <c r="E49" s="69">
        <f t="shared" si="4"/>
        <v>0.14157969399128584</v>
      </c>
      <c r="F49" s="10">
        <v>23.2</v>
      </c>
    </row>
    <row r="50" spans="1:6" x14ac:dyDescent="0.3">
      <c r="A50" s="72" t="s">
        <v>16</v>
      </c>
      <c r="B50" s="76">
        <v>10</v>
      </c>
      <c r="C50" s="69">
        <f t="shared" si="3"/>
        <v>7.4515648286140089E-3</v>
      </c>
      <c r="D50" s="76">
        <v>265</v>
      </c>
      <c r="E50" s="69">
        <f t="shared" si="4"/>
        <v>3.3564697537744452E-3</v>
      </c>
      <c r="F50" s="10">
        <v>8.8000000000000007</v>
      </c>
    </row>
    <row r="51" spans="1:6" x14ac:dyDescent="0.3">
      <c r="A51" s="72" t="s">
        <v>11</v>
      </c>
      <c r="B51" s="76">
        <v>72</v>
      </c>
      <c r="C51" s="69">
        <f t="shared" si="3"/>
        <v>5.3651266766020868E-2</v>
      </c>
      <c r="D51" s="76">
        <v>2952</v>
      </c>
      <c r="E51" s="69">
        <f t="shared" si="4"/>
        <v>3.7389806464687404E-2</v>
      </c>
      <c r="F51" s="10">
        <v>25</v>
      </c>
    </row>
    <row r="52" spans="1:6" x14ac:dyDescent="0.3">
      <c r="A52" s="72" t="s">
        <v>17</v>
      </c>
      <c r="B52" s="76">
        <v>43</v>
      </c>
      <c r="C52" s="69">
        <f t="shared" si="3"/>
        <v>3.2041728763040241E-2</v>
      </c>
      <c r="D52" s="76">
        <v>3492</v>
      </c>
      <c r="E52" s="69">
        <f t="shared" si="4"/>
        <v>4.4229405208227782E-2</v>
      </c>
      <c r="F52" s="91">
        <v>26.3</v>
      </c>
    </row>
    <row r="53" spans="1:6" x14ac:dyDescent="0.3">
      <c r="A53" s="72" t="s">
        <v>26</v>
      </c>
      <c r="B53" s="76">
        <v>34</v>
      </c>
      <c r="C53" s="69">
        <f t="shared" si="3"/>
        <v>2.533532041728763E-2</v>
      </c>
      <c r="D53" s="76">
        <v>1087</v>
      </c>
      <c r="E53" s="69">
        <f t="shared" si="4"/>
        <v>1.37678589522748E-2</v>
      </c>
      <c r="F53" s="10">
        <v>17.100000000000001</v>
      </c>
    </row>
    <row r="54" spans="1:6" x14ac:dyDescent="0.3">
      <c r="A54" s="43" t="s">
        <v>12</v>
      </c>
      <c r="B54" s="79">
        <f>SUM(B42,B46,B49:B53)</f>
        <v>1342</v>
      </c>
      <c r="C54" s="44">
        <f t="shared" ref="C54" si="5">B54/$B$54</f>
        <v>1</v>
      </c>
      <c r="D54" s="79">
        <f>SUM(D42,D46,D49:D53)</f>
        <v>78952</v>
      </c>
      <c r="E54" s="44">
        <f t="shared" ref="E54" si="6">D54/$D$54</f>
        <v>1</v>
      </c>
      <c r="F54" s="45">
        <v>21</v>
      </c>
    </row>
    <row r="56" spans="1:6" ht="27.6" x14ac:dyDescent="0.3">
      <c r="A56" s="2" t="s">
        <v>20</v>
      </c>
      <c r="B56" s="3" t="s">
        <v>4</v>
      </c>
      <c r="C56" s="4" t="s">
        <v>13</v>
      </c>
      <c r="D56" s="4" t="s">
        <v>30</v>
      </c>
      <c r="E56" s="4" t="s">
        <v>14</v>
      </c>
      <c r="F56" s="4" t="s">
        <v>41</v>
      </c>
    </row>
    <row r="57" spans="1:6" x14ac:dyDescent="0.3">
      <c r="A57" s="74" t="s">
        <v>37</v>
      </c>
      <c r="B57" s="68">
        <f>SUM(B58:B60)</f>
        <v>78</v>
      </c>
      <c r="C57" s="69">
        <f>B57/$B$69</f>
        <v>0.45348837209302323</v>
      </c>
      <c r="D57" s="70">
        <f>SUM(D58:D60)</f>
        <v>4244</v>
      </c>
      <c r="E57" s="69">
        <f>D57/$D$69</f>
        <v>0.44449099287808963</v>
      </c>
      <c r="F57" s="71">
        <f>((B58*F58)+(B59*F59)+(B60*F60))/(SUM(B58:B60))</f>
        <v>17.988461538461536</v>
      </c>
    </row>
    <row r="58" spans="1:6" x14ac:dyDescent="0.3">
      <c r="A58" s="5" t="s">
        <v>1</v>
      </c>
      <c r="B58" s="8">
        <v>9</v>
      </c>
      <c r="C58" s="69">
        <f t="shared" ref="C58:C68" si="7">B58/$B$69</f>
        <v>5.232558139534884E-2</v>
      </c>
      <c r="D58" s="9">
        <v>342</v>
      </c>
      <c r="E58" s="69">
        <f t="shared" ref="E58:E68" si="8">D58/$D$69</f>
        <v>3.5819019689987429E-2</v>
      </c>
      <c r="F58" s="10">
        <v>12.4</v>
      </c>
    </row>
    <row r="59" spans="1:6" x14ac:dyDescent="0.3">
      <c r="A59" s="5" t="s">
        <v>2</v>
      </c>
      <c r="B59" s="8">
        <v>15</v>
      </c>
      <c r="C59" s="69">
        <f t="shared" si="7"/>
        <v>8.7209302325581398E-2</v>
      </c>
      <c r="D59" s="9">
        <v>1041</v>
      </c>
      <c r="E59" s="69">
        <f t="shared" si="8"/>
        <v>0.10902806870548806</v>
      </c>
      <c r="F59" s="10">
        <v>23.1</v>
      </c>
    </row>
    <row r="60" spans="1:6" x14ac:dyDescent="0.3">
      <c r="A60" s="7" t="s">
        <v>3</v>
      </c>
      <c r="B60" s="11">
        <v>54</v>
      </c>
      <c r="C60" s="69">
        <f t="shared" si="7"/>
        <v>0.31395348837209303</v>
      </c>
      <c r="D60" s="12">
        <v>2861</v>
      </c>
      <c r="E60" s="69">
        <f t="shared" si="8"/>
        <v>0.29964390448261419</v>
      </c>
      <c r="F60" s="13">
        <v>17.5</v>
      </c>
    </row>
    <row r="61" spans="1:6" x14ac:dyDescent="0.3">
      <c r="A61" s="72" t="s">
        <v>28</v>
      </c>
      <c r="B61" s="11">
        <f>SUM(B62:B63)</f>
        <v>36</v>
      </c>
      <c r="C61" s="69">
        <f t="shared" si="7"/>
        <v>0.20930232558139536</v>
      </c>
      <c r="D61" s="12">
        <f>SUM(D62:D63)</f>
        <v>1958</v>
      </c>
      <c r="E61" s="69">
        <f t="shared" si="8"/>
        <v>0.20506912442396313</v>
      </c>
      <c r="F61" s="13">
        <f>((B62*F62)+(B63*F63))/(SUM(B62:B63))</f>
        <v>18.700000000000003</v>
      </c>
    </row>
    <row r="62" spans="1:6" x14ac:dyDescent="0.3">
      <c r="A62" s="7" t="s">
        <v>9</v>
      </c>
      <c r="B62" s="19">
        <v>18</v>
      </c>
      <c r="C62" s="69">
        <f t="shared" si="7"/>
        <v>0.10465116279069768</v>
      </c>
      <c r="D62" s="20">
        <v>628</v>
      </c>
      <c r="E62" s="69">
        <f t="shared" si="8"/>
        <v>6.5772936740678675E-2</v>
      </c>
      <c r="F62" s="21">
        <v>14.1</v>
      </c>
    </row>
    <row r="63" spans="1:6" x14ac:dyDescent="0.3">
      <c r="A63" s="7" t="s">
        <v>10</v>
      </c>
      <c r="B63" s="11">
        <v>18</v>
      </c>
      <c r="C63" s="69">
        <f t="shared" si="7"/>
        <v>0.10465116279069768</v>
      </c>
      <c r="D63" s="12">
        <v>1330</v>
      </c>
      <c r="E63" s="69">
        <f t="shared" si="8"/>
        <v>0.13929618768328444</v>
      </c>
      <c r="F63" s="13">
        <v>23.3</v>
      </c>
    </row>
    <row r="64" spans="1:6" x14ac:dyDescent="0.3">
      <c r="A64" s="72" t="s">
        <v>15</v>
      </c>
      <c r="B64" s="8">
        <v>45</v>
      </c>
      <c r="C64" s="69">
        <f t="shared" si="7"/>
        <v>0.26162790697674421</v>
      </c>
      <c r="D64" s="9">
        <v>2726</v>
      </c>
      <c r="E64" s="69">
        <f t="shared" si="8"/>
        <v>0.28550481776288228</v>
      </c>
      <c r="F64" s="10">
        <v>21.4</v>
      </c>
    </row>
    <row r="65" spans="1:6" x14ac:dyDescent="0.3">
      <c r="A65" s="72" t="s">
        <v>16</v>
      </c>
      <c r="B65" s="8">
        <v>3</v>
      </c>
      <c r="C65" s="69">
        <f t="shared" si="7"/>
        <v>1.7441860465116279E-2</v>
      </c>
      <c r="D65" s="9">
        <v>165</v>
      </c>
      <c r="E65" s="69">
        <f t="shared" si="8"/>
        <v>1.7281105990783412E-2</v>
      </c>
      <c r="F65" s="73">
        <v>18.3</v>
      </c>
    </row>
    <row r="66" spans="1:6" x14ac:dyDescent="0.3">
      <c r="A66" s="72" t="s">
        <v>11</v>
      </c>
      <c r="B66" s="8">
        <v>0</v>
      </c>
      <c r="C66" s="69">
        <f t="shared" si="7"/>
        <v>0</v>
      </c>
      <c r="D66" s="9">
        <v>0</v>
      </c>
      <c r="E66" s="69">
        <f t="shared" si="8"/>
        <v>0</v>
      </c>
      <c r="F66" s="73" t="s">
        <v>43</v>
      </c>
    </row>
    <row r="67" spans="1:6" x14ac:dyDescent="0.3">
      <c r="A67" s="72" t="s">
        <v>17</v>
      </c>
      <c r="B67" s="8">
        <v>7</v>
      </c>
      <c r="C67" s="69">
        <f t="shared" si="7"/>
        <v>4.0697674418604654E-2</v>
      </c>
      <c r="D67" s="9">
        <v>194</v>
      </c>
      <c r="E67" s="69">
        <f t="shared" si="8"/>
        <v>2.0318391286133223E-2</v>
      </c>
      <c r="F67" s="10">
        <v>9.6999999999999993</v>
      </c>
    </row>
    <row r="68" spans="1:6" x14ac:dyDescent="0.3">
      <c r="A68" s="72" t="s">
        <v>26</v>
      </c>
      <c r="B68" s="8">
        <v>3</v>
      </c>
      <c r="C68" s="69">
        <f t="shared" si="7"/>
        <v>1.7441860465116279E-2</v>
      </c>
      <c r="D68" s="9">
        <v>261</v>
      </c>
      <c r="E68" s="69">
        <f t="shared" si="8"/>
        <v>2.7335567658148305E-2</v>
      </c>
      <c r="F68" s="10">
        <v>29</v>
      </c>
    </row>
    <row r="69" spans="1:6" x14ac:dyDescent="0.3">
      <c r="A69" s="6" t="s">
        <v>12</v>
      </c>
      <c r="B69" s="14">
        <f>SUM(B57,B61,B64:B68)</f>
        <v>172</v>
      </c>
      <c r="C69" s="15">
        <f>B69/$B$69</f>
        <v>1</v>
      </c>
      <c r="D69" s="16">
        <f>SUM(D57,D61,D64:D68)</f>
        <v>9548</v>
      </c>
      <c r="E69" s="15">
        <f>D69/$D$69</f>
        <v>1</v>
      </c>
      <c r="F69" s="17">
        <v>18.899999999999999</v>
      </c>
    </row>
    <row r="71" spans="1:6" ht="27.6" x14ac:dyDescent="0.3">
      <c r="A71" s="34" t="s">
        <v>24</v>
      </c>
      <c r="B71" s="35" t="s">
        <v>4</v>
      </c>
      <c r="C71" s="36" t="s">
        <v>13</v>
      </c>
      <c r="D71" s="36" t="s">
        <v>30</v>
      </c>
      <c r="E71" s="36" t="s">
        <v>14</v>
      </c>
      <c r="F71" s="36" t="s">
        <v>41</v>
      </c>
    </row>
    <row r="72" spans="1:6" x14ac:dyDescent="0.3">
      <c r="A72" s="74" t="s">
        <v>37</v>
      </c>
      <c r="B72" s="68">
        <f>SUM(B73:B75)</f>
        <v>138</v>
      </c>
      <c r="C72" s="69">
        <f t="shared" ref="C72:C84" si="9">B72/$B$84</f>
        <v>0.43260188087774293</v>
      </c>
      <c r="D72" s="70">
        <f>SUM(D73:D75)</f>
        <v>5259</v>
      </c>
      <c r="E72" s="69">
        <f>D72/$D$84</f>
        <v>0.40875174879527437</v>
      </c>
      <c r="F72" s="71">
        <f>((B73*F73)+(B74*F74)+(B75*F75))/(SUM(B73:B75))</f>
        <v>13.21304347826087</v>
      </c>
    </row>
    <row r="73" spans="1:6" x14ac:dyDescent="0.3">
      <c r="A73" s="5" t="s">
        <v>1</v>
      </c>
      <c r="B73" s="8">
        <v>36</v>
      </c>
      <c r="C73" s="69">
        <f t="shared" si="9"/>
        <v>0.11285266457680251</v>
      </c>
      <c r="D73" s="9">
        <v>1028</v>
      </c>
      <c r="E73" s="69">
        <f t="shared" ref="E73:E83" si="10">D73/$D$84</f>
        <v>7.9900512979947144E-2</v>
      </c>
      <c r="F73" s="10">
        <v>9.3000000000000007</v>
      </c>
    </row>
    <row r="74" spans="1:6" x14ac:dyDescent="0.3">
      <c r="A74" s="5" t="s">
        <v>2</v>
      </c>
      <c r="B74" s="8">
        <v>32</v>
      </c>
      <c r="C74" s="69">
        <f t="shared" si="9"/>
        <v>0.10031347962382445</v>
      </c>
      <c r="D74" s="9">
        <v>1680</v>
      </c>
      <c r="E74" s="69">
        <f t="shared" si="10"/>
        <v>0.13057671381936889</v>
      </c>
      <c r="F74" s="10">
        <v>18.3</v>
      </c>
    </row>
    <row r="75" spans="1:6" x14ac:dyDescent="0.3">
      <c r="A75" s="7" t="s">
        <v>3</v>
      </c>
      <c r="B75" s="11">
        <v>70</v>
      </c>
      <c r="C75" s="69">
        <f t="shared" si="9"/>
        <v>0.21943573667711599</v>
      </c>
      <c r="D75" s="12">
        <v>2551</v>
      </c>
      <c r="E75" s="69">
        <f t="shared" si="10"/>
        <v>0.19827452199595835</v>
      </c>
      <c r="F75" s="13">
        <v>12.9</v>
      </c>
    </row>
    <row r="76" spans="1:6" x14ac:dyDescent="0.3">
      <c r="A76" s="72" t="s">
        <v>28</v>
      </c>
      <c r="B76" s="11">
        <f>SUM(B77:B78)</f>
        <v>102</v>
      </c>
      <c r="C76" s="69">
        <f t="shared" si="9"/>
        <v>0.31974921630094044</v>
      </c>
      <c r="D76" s="12">
        <f>SUM(D77:D78)</f>
        <v>6029</v>
      </c>
      <c r="E76" s="69">
        <f t="shared" si="10"/>
        <v>0.46859940929581845</v>
      </c>
      <c r="F76" s="13">
        <f>((B77*F77)+(B78*F78))/(SUM(B77:B78))</f>
        <v>20.790196078431375</v>
      </c>
    </row>
    <row r="77" spans="1:6" x14ac:dyDescent="0.3">
      <c r="A77" s="7" t="s">
        <v>9</v>
      </c>
      <c r="B77" s="19">
        <v>62</v>
      </c>
      <c r="C77" s="69">
        <f t="shared" si="9"/>
        <v>0.19435736677115986</v>
      </c>
      <c r="D77" s="20">
        <v>3417</v>
      </c>
      <c r="E77" s="69">
        <f t="shared" si="10"/>
        <v>0.26558370900046635</v>
      </c>
      <c r="F77" s="21">
        <v>19.3</v>
      </c>
    </row>
    <row r="78" spans="1:6" x14ac:dyDescent="0.3">
      <c r="A78" s="7" t="s">
        <v>10</v>
      </c>
      <c r="B78" s="11">
        <v>40</v>
      </c>
      <c r="C78" s="69">
        <f t="shared" si="9"/>
        <v>0.12539184952978055</v>
      </c>
      <c r="D78" s="12">
        <v>2612</v>
      </c>
      <c r="E78" s="69">
        <f t="shared" si="10"/>
        <v>0.2030157002953521</v>
      </c>
      <c r="F78" s="13">
        <v>23.1</v>
      </c>
    </row>
    <row r="79" spans="1:6" x14ac:dyDescent="0.3">
      <c r="A79" s="72" t="s">
        <v>15</v>
      </c>
      <c r="B79" s="8">
        <v>23</v>
      </c>
      <c r="C79" s="69">
        <f t="shared" si="9"/>
        <v>7.2100313479623826E-2</v>
      </c>
      <c r="D79" s="9">
        <v>1027</v>
      </c>
      <c r="E79" s="69">
        <f t="shared" si="10"/>
        <v>7.9822788745530851E-2</v>
      </c>
      <c r="F79" s="10">
        <v>16.7</v>
      </c>
    </row>
    <row r="80" spans="1:6" x14ac:dyDescent="0.3">
      <c r="A80" s="72" t="s">
        <v>16</v>
      </c>
      <c r="B80" s="8">
        <v>8</v>
      </c>
      <c r="C80" s="69">
        <f t="shared" si="9"/>
        <v>2.5078369905956112E-2</v>
      </c>
      <c r="D80" s="9">
        <v>179</v>
      </c>
      <c r="E80" s="69">
        <f t="shared" si="10"/>
        <v>1.3912637960516089E-2</v>
      </c>
      <c r="F80" s="10">
        <v>9.3000000000000007</v>
      </c>
    </row>
    <row r="81" spans="1:6" x14ac:dyDescent="0.3">
      <c r="A81" s="72" t="s">
        <v>11</v>
      </c>
      <c r="B81" s="8">
        <v>32</v>
      </c>
      <c r="C81" s="69">
        <f t="shared" si="9"/>
        <v>0.10031347962382445</v>
      </c>
      <c r="D81" s="9">
        <v>352</v>
      </c>
      <c r="E81" s="69">
        <f t="shared" si="10"/>
        <v>2.7358930514534432E-2</v>
      </c>
      <c r="F81" s="10">
        <v>14.3</v>
      </c>
    </row>
    <row r="82" spans="1:6" x14ac:dyDescent="0.3">
      <c r="A82" s="72" t="s">
        <v>17</v>
      </c>
      <c r="B82" s="8">
        <v>9</v>
      </c>
      <c r="C82" s="69">
        <f t="shared" si="9"/>
        <v>2.8213166144200628E-2</v>
      </c>
      <c r="D82" s="9">
        <v>0</v>
      </c>
      <c r="E82" s="69">
        <f t="shared" si="10"/>
        <v>0</v>
      </c>
      <c r="F82" s="10">
        <v>11.4</v>
      </c>
    </row>
    <row r="83" spans="1:6" x14ac:dyDescent="0.3">
      <c r="A83" s="72" t="s">
        <v>26</v>
      </c>
      <c r="B83" s="8">
        <v>7</v>
      </c>
      <c r="C83" s="69">
        <f t="shared" si="9"/>
        <v>2.1943573667711599E-2</v>
      </c>
      <c r="D83" s="9">
        <v>20</v>
      </c>
      <c r="E83" s="69">
        <f t="shared" si="10"/>
        <v>1.55448468832582E-3</v>
      </c>
      <c r="F83" s="10">
        <v>11.7</v>
      </c>
    </row>
    <row r="84" spans="1:6" x14ac:dyDescent="0.3">
      <c r="A84" s="37" t="s">
        <v>12</v>
      </c>
      <c r="B84" s="38">
        <f>SUM(B72,B76,B79:B83)</f>
        <v>319</v>
      </c>
      <c r="C84" s="39">
        <f t="shared" si="9"/>
        <v>1</v>
      </c>
      <c r="D84" s="40">
        <f>SUM(D72,D76,D79:D83)</f>
        <v>12866</v>
      </c>
      <c r="E84" s="39">
        <f>D84/$D$84</f>
        <v>1</v>
      </c>
      <c r="F84" s="41">
        <v>15.8</v>
      </c>
    </row>
    <row r="86" spans="1:6" ht="27.6" x14ac:dyDescent="0.3">
      <c r="A86" s="23" t="s">
        <v>21</v>
      </c>
      <c r="B86" s="46" t="s">
        <v>4</v>
      </c>
      <c r="C86" s="47" t="s">
        <v>13</v>
      </c>
      <c r="D86" s="47" t="s">
        <v>30</v>
      </c>
      <c r="E86" s="47" t="s">
        <v>14</v>
      </c>
      <c r="F86" s="47" t="s">
        <v>41</v>
      </c>
    </row>
    <row r="87" spans="1:6" x14ac:dyDescent="0.3">
      <c r="A87" s="74" t="s">
        <v>37</v>
      </c>
      <c r="B87" s="68">
        <f>SUM(B88:B90)</f>
        <v>64</v>
      </c>
      <c r="C87" s="69">
        <f>B87/$B$99</f>
        <v>0.30917874396135264</v>
      </c>
      <c r="D87" s="70">
        <f>SUM(D88:D90)</f>
        <v>3272</v>
      </c>
      <c r="E87" s="69">
        <f>D87/$D$99</f>
        <v>0.28601398601398603</v>
      </c>
      <c r="F87" s="71">
        <f>((B88*F88)+(B89*F89)+(B90*F90))/(SUM(B88:B90))</f>
        <v>17.153124999999999</v>
      </c>
    </row>
    <row r="88" spans="1:6" x14ac:dyDescent="0.3">
      <c r="A88" s="5" t="s">
        <v>1</v>
      </c>
      <c r="B88" s="8">
        <v>17</v>
      </c>
      <c r="C88" s="69">
        <f t="shared" ref="C88:C98" si="11">B88/$B$99</f>
        <v>8.2125603864734303E-2</v>
      </c>
      <c r="D88" s="9">
        <v>917</v>
      </c>
      <c r="E88" s="69">
        <f t="shared" ref="E88:E98" si="12">D88/$D$99</f>
        <v>8.0157342657342659E-2</v>
      </c>
      <c r="F88" s="10">
        <v>19.899999999999999</v>
      </c>
    </row>
    <row r="89" spans="1:6" x14ac:dyDescent="0.3">
      <c r="A89" s="5" t="s">
        <v>2</v>
      </c>
      <c r="B89" s="8">
        <v>17</v>
      </c>
      <c r="C89" s="69">
        <f t="shared" si="11"/>
        <v>8.2125603864734303E-2</v>
      </c>
      <c r="D89" s="9">
        <v>599</v>
      </c>
      <c r="E89" s="69">
        <f t="shared" si="12"/>
        <v>5.2360139860139862E-2</v>
      </c>
      <c r="F89" s="10">
        <v>11.5</v>
      </c>
    </row>
    <row r="90" spans="1:6" x14ac:dyDescent="0.3">
      <c r="A90" s="7" t="s">
        <v>3</v>
      </c>
      <c r="B90" s="11">
        <v>30</v>
      </c>
      <c r="C90" s="69">
        <f t="shared" si="11"/>
        <v>0.14492753623188406</v>
      </c>
      <c r="D90" s="12">
        <v>1756</v>
      </c>
      <c r="E90" s="69">
        <f t="shared" si="12"/>
        <v>0.15349650349650348</v>
      </c>
      <c r="F90" s="13">
        <v>18.8</v>
      </c>
    </row>
    <row r="91" spans="1:6" x14ac:dyDescent="0.3">
      <c r="A91" s="72" t="s">
        <v>28</v>
      </c>
      <c r="B91" s="11">
        <f>SUM(B92:B93)</f>
        <v>79</v>
      </c>
      <c r="C91" s="69">
        <f t="shared" si="11"/>
        <v>0.38164251207729466</v>
      </c>
      <c r="D91" s="12">
        <f>SUM(D92:D93)</f>
        <v>5751</v>
      </c>
      <c r="E91" s="69">
        <f t="shared" si="12"/>
        <v>0.50270979020979023</v>
      </c>
      <c r="F91" s="13">
        <f>((B92*F92)+(B93*F93))/(SUM(B92:B93))</f>
        <v>27.827848101265825</v>
      </c>
    </row>
    <row r="92" spans="1:6" x14ac:dyDescent="0.3">
      <c r="A92" s="7" t="s">
        <v>9</v>
      </c>
      <c r="B92" s="19">
        <v>33</v>
      </c>
      <c r="C92" s="69">
        <f t="shared" si="11"/>
        <v>0.15942028985507245</v>
      </c>
      <c r="D92" s="20">
        <v>2254</v>
      </c>
      <c r="E92" s="69">
        <f t="shared" si="12"/>
        <v>0.19702797202797204</v>
      </c>
      <c r="F92" s="21">
        <v>24.8</v>
      </c>
    </row>
    <row r="93" spans="1:6" x14ac:dyDescent="0.3">
      <c r="A93" s="7" t="s">
        <v>10</v>
      </c>
      <c r="B93" s="11">
        <v>46</v>
      </c>
      <c r="C93" s="69">
        <f t="shared" si="11"/>
        <v>0.22222222222222221</v>
      </c>
      <c r="D93" s="12">
        <v>3497</v>
      </c>
      <c r="E93" s="69">
        <f t="shared" si="12"/>
        <v>0.30568181818181817</v>
      </c>
      <c r="F93" s="13">
        <v>30</v>
      </c>
    </row>
    <row r="94" spans="1:6" x14ac:dyDescent="0.3">
      <c r="A94" s="72" t="s">
        <v>15</v>
      </c>
      <c r="B94" s="8">
        <v>17</v>
      </c>
      <c r="C94" s="69">
        <f t="shared" si="11"/>
        <v>8.2125603864734303E-2</v>
      </c>
      <c r="D94" s="9">
        <v>904</v>
      </c>
      <c r="E94" s="69">
        <f t="shared" si="12"/>
        <v>7.9020979020979015E-2</v>
      </c>
      <c r="F94" s="10">
        <v>19.899999999999999</v>
      </c>
    </row>
    <row r="95" spans="1:6" x14ac:dyDescent="0.3">
      <c r="A95" s="72" t="s">
        <v>16</v>
      </c>
      <c r="B95" s="8">
        <v>38</v>
      </c>
      <c r="C95" s="69">
        <f t="shared" si="11"/>
        <v>0.18357487922705315</v>
      </c>
      <c r="D95" s="9">
        <v>1513</v>
      </c>
      <c r="E95" s="69">
        <f t="shared" si="12"/>
        <v>0.13225524475524475</v>
      </c>
      <c r="F95" s="10">
        <v>13.7</v>
      </c>
    </row>
    <row r="96" spans="1:6" x14ac:dyDescent="0.3">
      <c r="A96" s="72" t="s">
        <v>11</v>
      </c>
      <c r="B96" s="8">
        <v>6</v>
      </c>
      <c r="C96" s="69">
        <f t="shared" si="11"/>
        <v>2.8985507246376812E-2</v>
      </c>
      <c r="D96" s="9">
        <v>0</v>
      </c>
      <c r="E96" s="69">
        <f t="shared" si="12"/>
        <v>0</v>
      </c>
      <c r="F96" s="73">
        <v>20</v>
      </c>
    </row>
    <row r="97" spans="1:6" x14ac:dyDescent="0.3">
      <c r="A97" s="72" t="s">
        <v>17</v>
      </c>
      <c r="B97" s="8">
        <v>0</v>
      </c>
      <c r="C97" s="69">
        <f t="shared" si="11"/>
        <v>0</v>
      </c>
      <c r="D97" s="9">
        <v>0</v>
      </c>
      <c r="E97" s="69">
        <f t="shared" si="12"/>
        <v>0</v>
      </c>
      <c r="F97" s="73" t="s">
        <v>43</v>
      </c>
    </row>
    <row r="98" spans="1:6" x14ac:dyDescent="0.3">
      <c r="A98" s="72" t="s">
        <v>26</v>
      </c>
      <c r="B98" s="8">
        <v>3</v>
      </c>
      <c r="C98" s="69">
        <f t="shared" si="11"/>
        <v>1.4492753623188406E-2</v>
      </c>
      <c r="D98" s="9">
        <v>0</v>
      </c>
      <c r="E98" s="69">
        <f t="shared" si="12"/>
        <v>0</v>
      </c>
      <c r="F98" s="73">
        <v>3.7</v>
      </c>
    </row>
    <row r="99" spans="1:6" x14ac:dyDescent="0.3">
      <c r="A99" s="48" t="s">
        <v>12</v>
      </c>
      <c r="B99" s="49">
        <f>SUM(B88:B90,B92:B98)</f>
        <v>207</v>
      </c>
      <c r="C99" s="50">
        <f>B99/$B$99</f>
        <v>1</v>
      </c>
      <c r="D99" s="51">
        <f>SUM(D88:D90,D92:D98)</f>
        <v>11440</v>
      </c>
      <c r="E99" s="50">
        <f>D99/$D$99</f>
        <v>1</v>
      </c>
      <c r="F99" s="52">
        <v>20.7</v>
      </c>
    </row>
    <row r="101" spans="1:6" ht="27.6" x14ac:dyDescent="0.3">
      <c r="A101" s="25" t="s">
        <v>22</v>
      </c>
      <c r="B101" s="53" t="s">
        <v>4</v>
      </c>
      <c r="C101" s="54" t="s">
        <v>13</v>
      </c>
      <c r="D101" s="54" t="s">
        <v>30</v>
      </c>
      <c r="E101" s="54" t="s">
        <v>14</v>
      </c>
      <c r="F101" s="54" t="s">
        <v>41</v>
      </c>
    </row>
    <row r="102" spans="1:6" x14ac:dyDescent="0.3">
      <c r="A102" s="74" t="s">
        <v>37</v>
      </c>
      <c r="B102" s="68">
        <f>SUM(B103:B105)</f>
        <v>43</v>
      </c>
      <c r="C102" s="69">
        <f>B102/$B$114</f>
        <v>0.41346153846153844</v>
      </c>
      <c r="D102" s="70">
        <f>SUM(D103:D105)</f>
        <v>2072</v>
      </c>
      <c r="E102" s="69">
        <f>D102/$D$114</f>
        <v>0.32847178186429932</v>
      </c>
      <c r="F102" s="71">
        <f>((B103*F103)+(B104*F104)+(B105*F105))/(SUM(B103:B105))</f>
        <v>15.437209302325581</v>
      </c>
    </row>
    <row r="103" spans="1:6" x14ac:dyDescent="0.3">
      <c r="A103" s="5" t="s">
        <v>1</v>
      </c>
      <c r="B103" s="8">
        <v>11</v>
      </c>
      <c r="C103" s="69">
        <f t="shared" ref="C103:C113" si="13">B103/$B$114</f>
        <v>0.10576923076923077</v>
      </c>
      <c r="D103" s="9">
        <v>218</v>
      </c>
      <c r="E103" s="69">
        <f t="shared" ref="E103:E113" si="14">D103/$D$114</f>
        <v>3.4559289790741916E-2</v>
      </c>
      <c r="F103" s="10">
        <v>6.8</v>
      </c>
    </row>
    <row r="104" spans="1:6" x14ac:dyDescent="0.3">
      <c r="A104" s="5" t="s">
        <v>2</v>
      </c>
      <c r="B104" s="8">
        <v>13</v>
      </c>
      <c r="C104" s="69">
        <f t="shared" si="13"/>
        <v>0.125</v>
      </c>
      <c r="D104" s="9">
        <v>627</v>
      </c>
      <c r="E104" s="69">
        <f t="shared" si="14"/>
        <v>9.9397590361445784E-2</v>
      </c>
      <c r="F104" s="10">
        <v>15.2</v>
      </c>
    </row>
    <row r="105" spans="1:6" x14ac:dyDescent="0.3">
      <c r="A105" s="7" t="s">
        <v>3</v>
      </c>
      <c r="B105" s="11">
        <v>19</v>
      </c>
      <c r="C105" s="69">
        <f t="shared" si="13"/>
        <v>0.18269230769230768</v>
      </c>
      <c r="D105" s="12">
        <v>1227</v>
      </c>
      <c r="E105" s="69">
        <f t="shared" si="14"/>
        <v>0.19451490171211161</v>
      </c>
      <c r="F105" s="13">
        <v>20.6</v>
      </c>
    </row>
    <row r="106" spans="1:6" x14ac:dyDescent="0.3">
      <c r="A106" s="72" t="s">
        <v>28</v>
      </c>
      <c r="B106" s="11">
        <f>SUM(B107:B108)</f>
        <v>21</v>
      </c>
      <c r="C106" s="69">
        <f t="shared" si="13"/>
        <v>0.20192307692307693</v>
      </c>
      <c r="D106" s="12">
        <f>SUM(D107:D108)</f>
        <v>1677</v>
      </c>
      <c r="E106" s="69">
        <f t="shared" si="14"/>
        <v>0.26585288522511097</v>
      </c>
      <c r="F106" s="13">
        <f>((B107*F107)+(B108*F108))/(SUM(B107:B108))</f>
        <v>26.314285714285717</v>
      </c>
    </row>
    <row r="107" spans="1:6" x14ac:dyDescent="0.3">
      <c r="A107" s="7" t="s">
        <v>9</v>
      </c>
      <c r="B107" s="19">
        <v>17</v>
      </c>
      <c r="C107" s="69">
        <f t="shared" si="13"/>
        <v>0.16346153846153846</v>
      </c>
      <c r="D107" s="20">
        <v>1335</v>
      </c>
      <c r="E107" s="69">
        <f t="shared" si="14"/>
        <v>0.21163601775523144</v>
      </c>
      <c r="F107" s="21">
        <v>25.8</v>
      </c>
    </row>
    <row r="108" spans="1:6" x14ac:dyDescent="0.3">
      <c r="A108" s="7" t="s">
        <v>10</v>
      </c>
      <c r="B108" s="11">
        <v>4</v>
      </c>
      <c r="C108" s="69">
        <f t="shared" si="13"/>
        <v>3.8461538461538464E-2</v>
      </c>
      <c r="D108" s="12">
        <v>342</v>
      </c>
      <c r="E108" s="69">
        <f t="shared" si="14"/>
        <v>5.4216867469879519E-2</v>
      </c>
      <c r="F108" s="13">
        <v>28.5</v>
      </c>
    </row>
    <row r="109" spans="1:6" x14ac:dyDescent="0.3">
      <c r="A109" s="72" t="s">
        <v>15</v>
      </c>
      <c r="B109" s="8">
        <v>26</v>
      </c>
      <c r="C109" s="69">
        <f t="shared" si="13"/>
        <v>0.25</v>
      </c>
      <c r="D109" s="9">
        <v>1782</v>
      </c>
      <c r="E109" s="69">
        <f t="shared" si="14"/>
        <v>0.28249841471147746</v>
      </c>
      <c r="F109" s="10">
        <v>22.8</v>
      </c>
    </row>
    <row r="110" spans="1:6" x14ac:dyDescent="0.3">
      <c r="A110" s="72" t="s">
        <v>16</v>
      </c>
      <c r="B110" s="8">
        <v>9</v>
      </c>
      <c r="C110" s="69">
        <f t="shared" si="13"/>
        <v>8.6538461538461536E-2</v>
      </c>
      <c r="D110" s="9">
        <v>564</v>
      </c>
      <c r="E110" s="69">
        <f t="shared" si="14"/>
        <v>8.9410272669625868E-2</v>
      </c>
      <c r="F110" s="10">
        <v>20.9</v>
      </c>
    </row>
    <row r="111" spans="1:6" x14ac:dyDescent="0.3">
      <c r="A111" s="72" t="s">
        <v>11</v>
      </c>
      <c r="B111" s="8">
        <v>0</v>
      </c>
      <c r="C111" s="69">
        <f t="shared" si="13"/>
        <v>0</v>
      </c>
      <c r="D111" s="9">
        <v>0</v>
      </c>
      <c r="E111" s="69">
        <f t="shared" si="14"/>
        <v>0</v>
      </c>
      <c r="F111" s="73" t="s">
        <v>43</v>
      </c>
    </row>
    <row r="112" spans="1:6" x14ac:dyDescent="0.3">
      <c r="A112" s="72" t="s">
        <v>17</v>
      </c>
      <c r="B112" s="8">
        <v>5</v>
      </c>
      <c r="C112" s="69">
        <f t="shared" si="13"/>
        <v>4.807692307692308E-2</v>
      </c>
      <c r="D112" s="9">
        <v>213</v>
      </c>
      <c r="E112" s="69">
        <f t="shared" si="14"/>
        <v>3.3766645529486369E-2</v>
      </c>
      <c r="F112" s="10">
        <v>14.2</v>
      </c>
    </row>
    <row r="113" spans="1:6" x14ac:dyDescent="0.3">
      <c r="A113" s="72" t="s">
        <v>26</v>
      </c>
      <c r="B113" s="8">
        <v>0</v>
      </c>
      <c r="C113" s="69">
        <f t="shared" si="13"/>
        <v>0</v>
      </c>
      <c r="D113" s="9">
        <v>0</v>
      </c>
      <c r="E113" s="69">
        <f t="shared" si="14"/>
        <v>0</v>
      </c>
      <c r="F113" s="73" t="s">
        <v>43</v>
      </c>
    </row>
    <row r="114" spans="1:6" x14ac:dyDescent="0.3">
      <c r="A114" s="55" t="s">
        <v>12</v>
      </c>
      <c r="B114" s="56">
        <f>SUM(B103:B105,B107:B113)</f>
        <v>104</v>
      </c>
      <c r="C114" s="57">
        <f>B114/$B$114</f>
        <v>1</v>
      </c>
      <c r="D114" s="58">
        <f>SUM(D103:D105,D107:D113)</f>
        <v>6308</v>
      </c>
      <c r="E114" s="57">
        <f>D114/$D$114</f>
        <v>1</v>
      </c>
      <c r="F114" s="59">
        <v>19.899999999999999</v>
      </c>
    </row>
    <row r="116" spans="1:6" ht="27.6" hidden="1" x14ac:dyDescent="0.3">
      <c r="A116" s="22" t="s">
        <v>23</v>
      </c>
      <c r="B116" s="60" t="s">
        <v>4</v>
      </c>
      <c r="C116" s="61" t="s">
        <v>13</v>
      </c>
      <c r="D116" s="60" t="s">
        <v>5</v>
      </c>
      <c r="E116" s="61" t="s">
        <v>14</v>
      </c>
      <c r="F116" s="61" t="s">
        <v>6</v>
      </c>
    </row>
    <row r="117" spans="1:6" hidden="1" x14ac:dyDescent="0.3">
      <c r="A117" s="74" t="s">
        <v>27</v>
      </c>
      <c r="B117" s="68"/>
      <c r="C117" s="69" t="e">
        <f t="shared" ref="C117:C129" si="15">B117/$B$129</f>
        <v>#DIV/0!</v>
      </c>
      <c r="D117" s="70"/>
      <c r="E117" s="69" t="e">
        <f t="shared" ref="E117:E129" si="16">D117/$D$129</f>
        <v>#DIV/0!</v>
      </c>
      <c r="F117" s="73" t="s">
        <v>25</v>
      </c>
    </row>
    <row r="118" spans="1:6" hidden="1" x14ac:dyDescent="0.3">
      <c r="A118" s="5" t="s">
        <v>1</v>
      </c>
      <c r="B118" s="8"/>
      <c r="C118" s="69" t="e">
        <f t="shared" si="15"/>
        <v>#DIV/0!</v>
      </c>
      <c r="D118" s="9"/>
      <c r="E118" s="69" t="e">
        <f t="shared" si="16"/>
        <v>#DIV/0!</v>
      </c>
      <c r="F118" s="73" t="s">
        <v>25</v>
      </c>
    </row>
    <row r="119" spans="1:6" hidden="1" x14ac:dyDescent="0.3">
      <c r="A119" s="5" t="s">
        <v>2</v>
      </c>
      <c r="B119" s="8"/>
      <c r="C119" s="69" t="e">
        <f t="shared" si="15"/>
        <v>#DIV/0!</v>
      </c>
      <c r="D119" s="9"/>
      <c r="E119" s="69" t="e">
        <f t="shared" si="16"/>
        <v>#DIV/0!</v>
      </c>
      <c r="F119" s="73" t="s">
        <v>25</v>
      </c>
    </row>
    <row r="120" spans="1:6" hidden="1" x14ac:dyDescent="0.3">
      <c r="A120" s="7" t="s">
        <v>3</v>
      </c>
      <c r="B120" s="11"/>
      <c r="C120" s="69" t="e">
        <f t="shared" si="15"/>
        <v>#DIV/0!</v>
      </c>
      <c r="D120" s="12"/>
      <c r="E120" s="69" t="e">
        <f t="shared" si="16"/>
        <v>#DIV/0!</v>
      </c>
      <c r="F120" s="73" t="s">
        <v>25</v>
      </c>
    </row>
    <row r="121" spans="1:6" hidden="1" x14ac:dyDescent="0.3">
      <c r="A121" s="72" t="s">
        <v>28</v>
      </c>
      <c r="B121" s="11"/>
      <c r="C121" s="69" t="e">
        <f t="shared" si="15"/>
        <v>#DIV/0!</v>
      </c>
      <c r="D121" s="12"/>
      <c r="E121" s="69" t="e">
        <f t="shared" si="16"/>
        <v>#DIV/0!</v>
      </c>
      <c r="F121" s="73"/>
    </row>
    <row r="122" spans="1:6" hidden="1" x14ac:dyDescent="0.3">
      <c r="A122" s="7" t="s">
        <v>9</v>
      </c>
      <c r="B122" s="19"/>
      <c r="C122" s="69" t="e">
        <f t="shared" si="15"/>
        <v>#DIV/0!</v>
      </c>
      <c r="D122" s="20"/>
      <c r="E122" s="69" t="e">
        <f t="shared" si="16"/>
        <v>#DIV/0!</v>
      </c>
      <c r="F122" s="73" t="s">
        <v>25</v>
      </c>
    </row>
    <row r="123" spans="1:6" hidden="1" x14ac:dyDescent="0.3">
      <c r="A123" s="7" t="s">
        <v>10</v>
      </c>
      <c r="B123" s="11"/>
      <c r="C123" s="69" t="e">
        <f t="shared" si="15"/>
        <v>#DIV/0!</v>
      </c>
      <c r="D123" s="12"/>
      <c r="E123" s="69" t="e">
        <f t="shared" si="16"/>
        <v>#DIV/0!</v>
      </c>
      <c r="F123" s="73" t="s">
        <v>25</v>
      </c>
    </row>
    <row r="124" spans="1:6" hidden="1" x14ac:dyDescent="0.3">
      <c r="A124" s="72" t="s">
        <v>15</v>
      </c>
      <c r="B124" s="8"/>
      <c r="C124" s="69" t="e">
        <f t="shared" si="15"/>
        <v>#DIV/0!</v>
      </c>
      <c r="D124" s="9"/>
      <c r="E124" s="69" t="e">
        <f t="shared" si="16"/>
        <v>#DIV/0!</v>
      </c>
      <c r="F124" s="73" t="s">
        <v>25</v>
      </c>
    </row>
    <row r="125" spans="1:6" hidden="1" x14ac:dyDescent="0.3">
      <c r="A125" s="72" t="s">
        <v>16</v>
      </c>
      <c r="B125" s="8"/>
      <c r="C125" s="69" t="e">
        <f t="shared" si="15"/>
        <v>#DIV/0!</v>
      </c>
      <c r="D125" s="9"/>
      <c r="E125" s="69" t="e">
        <f t="shared" si="16"/>
        <v>#DIV/0!</v>
      </c>
      <c r="F125" s="73" t="s">
        <v>25</v>
      </c>
    </row>
    <row r="126" spans="1:6" hidden="1" x14ac:dyDescent="0.3">
      <c r="A126" s="72" t="s">
        <v>11</v>
      </c>
      <c r="B126" s="8"/>
      <c r="C126" s="69" t="e">
        <f t="shared" si="15"/>
        <v>#DIV/0!</v>
      </c>
      <c r="D126" s="9"/>
      <c r="E126" s="69" t="e">
        <f t="shared" si="16"/>
        <v>#DIV/0!</v>
      </c>
      <c r="F126" s="73" t="s">
        <v>25</v>
      </c>
    </row>
    <row r="127" spans="1:6" hidden="1" x14ac:dyDescent="0.3">
      <c r="A127" s="72" t="s">
        <v>17</v>
      </c>
      <c r="B127" s="8"/>
      <c r="C127" s="69" t="e">
        <f t="shared" si="15"/>
        <v>#DIV/0!</v>
      </c>
      <c r="D127" s="9"/>
      <c r="E127" s="69" t="e">
        <f t="shared" si="16"/>
        <v>#DIV/0!</v>
      </c>
      <c r="F127" s="73" t="s">
        <v>25</v>
      </c>
    </row>
    <row r="128" spans="1:6" hidden="1" x14ac:dyDescent="0.3">
      <c r="A128" s="72" t="s">
        <v>26</v>
      </c>
      <c r="B128" s="8"/>
      <c r="C128" s="69" t="e">
        <f t="shared" si="15"/>
        <v>#DIV/0!</v>
      </c>
      <c r="D128" s="9"/>
      <c r="E128" s="69" t="e">
        <f t="shared" si="16"/>
        <v>#DIV/0!</v>
      </c>
      <c r="F128" s="73" t="s">
        <v>25</v>
      </c>
    </row>
    <row r="129" spans="1:6" hidden="1" x14ac:dyDescent="0.3">
      <c r="A129" s="62" t="s">
        <v>12</v>
      </c>
      <c r="B129" s="63"/>
      <c r="C129" s="64" t="e">
        <f t="shared" si="15"/>
        <v>#DIV/0!</v>
      </c>
      <c r="D129" s="65"/>
      <c r="E129" s="64" t="e">
        <f t="shared" si="16"/>
        <v>#DIV/0!</v>
      </c>
      <c r="F129" s="66"/>
    </row>
    <row r="141" spans="1:6" ht="17.25" customHeight="1" x14ac:dyDescent="0.3"/>
  </sheetData>
  <mergeCells count="1">
    <mergeCell ref="A7:F9"/>
  </mergeCells>
  <pageMargins left="0.7" right="0.7" top="0.75" bottom="0.75" header="0.3" footer="0.3"/>
  <pageSetup orientation="portrait" verticalDpi="4" r:id="rId1"/>
  <headerFooter>
    <oddFooter>&amp;L&amp;8&amp;F&amp;R&amp;8&amp;P of &amp;N</oddFooter>
  </headerFooter>
  <rowBreaks count="1" manualBreakCount="1">
    <brk id="5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C508B-3532-4400-8337-1416BC97B579}">
  <dimension ref="A1:E19"/>
  <sheetViews>
    <sheetView zoomScaleNormal="100" workbookViewId="0">
      <selection activeCell="B19" sqref="B19"/>
    </sheetView>
  </sheetViews>
  <sheetFormatPr defaultRowHeight="14.4" x14ac:dyDescent="0.3"/>
  <cols>
    <col min="1" max="1" width="27.109375" bestFit="1" customWidth="1"/>
    <col min="2" max="4" width="9.109375" customWidth="1"/>
    <col min="5" max="5" width="12.109375" customWidth="1"/>
    <col min="6" max="6" width="9.109375" customWidth="1"/>
  </cols>
  <sheetData>
    <row r="1" spans="1:5" x14ac:dyDescent="0.3">
      <c r="A1" s="87" t="s">
        <v>40</v>
      </c>
      <c r="B1" s="87" t="s">
        <v>34</v>
      </c>
      <c r="C1" s="87" t="s">
        <v>35</v>
      </c>
      <c r="D1" s="87" t="s">
        <v>33</v>
      </c>
      <c r="E1" s="87" t="s">
        <v>31</v>
      </c>
    </row>
    <row r="2" spans="1:5" x14ac:dyDescent="0.3">
      <c r="A2" s="90" t="s">
        <v>32</v>
      </c>
      <c r="B2" s="88">
        <v>608</v>
      </c>
      <c r="C2" s="88">
        <v>967</v>
      </c>
      <c r="D2" s="88">
        <v>1282</v>
      </c>
      <c r="E2" s="88">
        <f>SUM(B2:D2)</f>
        <v>2857</v>
      </c>
    </row>
    <row r="3" spans="1:5" x14ac:dyDescent="0.3">
      <c r="A3" s="90" t="s">
        <v>15</v>
      </c>
      <c r="B3" s="88">
        <v>11523</v>
      </c>
      <c r="C3" s="88">
        <v>7381</v>
      </c>
      <c r="D3" s="88">
        <v>1842</v>
      </c>
      <c r="E3" s="88">
        <f t="shared" ref="E3:E8" si="0">SUM(B3:D3)</f>
        <v>20746</v>
      </c>
    </row>
    <row r="4" spans="1:5" x14ac:dyDescent="0.3">
      <c r="A4" s="90" t="s">
        <v>28</v>
      </c>
      <c r="B4" s="88">
        <v>39381</v>
      </c>
      <c r="C4" s="88">
        <v>19547</v>
      </c>
      <c r="D4" s="88">
        <v>1297</v>
      </c>
      <c r="E4" s="88">
        <f t="shared" si="0"/>
        <v>60225</v>
      </c>
    </row>
    <row r="5" spans="1:5" x14ac:dyDescent="0.3">
      <c r="A5" s="90" t="s">
        <v>36</v>
      </c>
      <c r="B5" s="88">
        <v>3450</v>
      </c>
      <c r="C5" s="88">
        <v>1514</v>
      </c>
      <c r="D5" s="88">
        <v>265</v>
      </c>
      <c r="E5" s="88">
        <f t="shared" si="0"/>
        <v>5229</v>
      </c>
    </row>
    <row r="6" spans="1:5" x14ac:dyDescent="0.3">
      <c r="A6" s="90" t="s">
        <v>11</v>
      </c>
      <c r="B6" s="88">
        <v>2295</v>
      </c>
      <c r="C6" s="88">
        <v>1007</v>
      </c>
      <c r="D6" s="88">
        <v>2</v>
      </c>
      <c r="E6" s="88">
        <f t="shared" si="0"/>
        <v>3304</v>
      </c>
    </row>
    <row r="7" spans="1:5" x14ac:dyDescent="0.3">
      <c r="A7" s="90" t="s">
        <v>37</v>
      </c>
      <c r="B7" s="88">
        <v>10948</v>
      </c>
      <c r="C7" s="88">
        <v>23813</v>
      </c>
      <c r="D7" s="88">
        <v>7422</v>
      </c>
      <c r="E7" s="88">
        <f t="shared" si="0"/>
        <v>42183</v>
      </c>
    </row>
    <row r="8" spans="1:5" x14ac:dyDescent="0.3">
      <c r="A8" s="90" t="s">
        <v>38</v>
      </c>
      <c r="B8" s="88">
        <v>840</v>
      </c>
      <c r="C8" s="88">
        <v>479</v>
      </c>
      <c r="D8" s="88">
        <v>67</v>
      </c>
      <c r="E8" s="88">
        <f t="shared" si="0"/>
        <v>1386</v>
      </c>
    </row>
    <row r="9" spans="1:5" x14ac:dyDescent="0.3">
      <c r="A9" s="89" t="s">
        <v>31</v>
      </c>
      <c r="B9" s="92">
        <f>SUM(B2:B8)</f>
        <v>69045</v>
      </c>
      <c r="C9" s="92">
        <f t="shared" ref="C9:E9" si="1">SUM(C2:C8)</f>
        <v>54708</v>
      </c>
      <c r="D9" s="92">
        <f t="shared" si="1"/>
        <v>12177</v>
      </c>
      <c r="E9" s="92">
        <f t="shared" si="1"/>
        <v>135930</v>
      </c>
    </row>
    <row r="11" spans="1:5" x14ac:dyDescent="0.3">
      <c r="A11" s="87" t="s">
        <v>4</v>
      </c>
      <c r="B11" s="87" t="s">
        <v>34</v>
      </c>
      <c r="C11" s="87" t="s">
        <v>35</v>
      </c>
      <c r="D11" s="87" t="s">
        <v>33</v>
      </c>
      <c r="E11" s="87" t="s">
        <v>31</v>
      </c>
    </row>
    <row r="12" spans="1:5" x14ac:dyDescent="0.3">
      <c r="A12" s="90" t="s">
        <v>32</v>
      </c>
      <c r="B12" s="88">
        <v>8</v>
      </c>
      <c r="C12" s="88">
        <v>18</v>
      </c>
      <c r="D12" s="88">
        <v>45</v>
      </c>
      <c r="E12" s="88">
        <f>SUM(B12:D12)</f>
        <v>71</v>
      </c>
    </row>
    <row r="13" spans="1:5" x14ac:dyDescent="0.3">
      <c r="A13" s="90" t="s">
        <v>15</v>
      </c>
      <c r="B13" s="88">
        <v>155</v>
      </c>
      <c r="C13" s="88">
        <v>104</v>
      </c>
      <c r="D13" s="88">
        <v>54</v>
      </c>
      <c r="E13" s="88">
        <f t="shared" ref="E13:E18" si="2">SUM(B13:D13)</f>
        <v>313</v>
      </c>
    </row>
    <row r="14" spans="1:5" x14ac:dyDescent="0.3">
      <c r="A14" s="90" t="s">
        <v>28</v>
      </c>
      <c r="B14" s="88">
        <v>488</v>
      </c>
      <c r="C14" s="88">
        <v>326</v>
      </c>
      <c r="D14" s="88">
        <v>45</v>
      </c>
      <c r="E14" s="88">
        <f t="shared" si="2"/>
        <v>859</v>
      </c>
    </row>
    <row r="15" spans="1:5" x14ac:dyDescent="0.3">
      <c r="A15" s="90" t="s">
        <v>36</v>
      </c>
      <c r="B15" s="88">
        <v>42</v>
      </c>
      <c r="C15" s="88">
        <v>34</v>
      </c>
      <c r="D15" s="88">
        <v>10</v>
      </c>
      <c r="E15" s="88">
        <f t="shared" si="2"/>
        <v>86</v>
      </c>
    </row>
    <row r="16" spans="1:5" x14ac:dyDescent="0.3">
      <c r="A16" s="90" t="s">
        <v>11</v>
      </c>
      <c r="B16" s="88">
        <v>90</v>
      </c>
      <c r="C16" s="88">
        <v>18</v>
      </c>
      <c r="D16" s="88">
        <v>2</v>
      </c>
      <c r="E16" s="88">
        <f t="shared" si="2"/>
        <v>110</v>
      </c>
    </row>
    <row r="17" spans="1:5" x14ac:dyDescent="0.3">
      <c r="A17" s="90" t="s">
        <v>37</v>
      </c>
      <c r="B17" s="88">
        <v>113</v>
      </c>
      <c r="C17" s="88">
        <v>412</v>
      </c>
      <c r="D17" s="88">
        <v>342</v>
      </c>
      <c r="E17" s="88">
        <f t="shared" si="2"/>
        <v>867</v>
      </c>
    </row>
    <row r="18" spans="1:5" x14ac:dyDescent="0.3">
      <c r="A18" s="90" t="s">
        <v>38</v>
      </c>
      <c r="B18" s="88">
        <v>34</v>
      </c>
      <c r="C18" s="88">
        <v>34</v>
      </c>
      <c r="D18" s="88">
        <v>5</v>
      </c>
      <c r="E18" s="88">
        <f t="shared" si="2"/>
        <v>73</v>
      </c>
    </row>
    <row r="19" spans="1:5" x14ac:dyDescent="0.3">
      <c r="A19" s="89" t="s">
        <v>31</v>
      </c>
      <c r="B19" s="93">
        <f>SUM(B12:B18)</f>
        <v>930</v>
      </c>
      <c r="C19" s="93">
        <f t="shared" ref="C19:E19" si="3">SUM(C12:C18)</f>
        <v>946</v>
      </c>
      <c r="D19" s="93">
        <f t="shared" si="3"/>
        <v>503</v>
      </c>
      <c r="E19" s="93">
        <f t="shared" si="3"/>
        <v>2379</v>
      </c>
    </row>
  </sheetData>
  <pageMargins left="0.7" right="0.7" top="0.75" bottom="0.75" header="0.3" footer="0.3"/>
  <pageSetup orientation="portrait" horizontalDpi="4294967295" verticalDpi="4294967295" r:id="rId1"/>
  <headerFooter>
    <oddFooter>&amp;L&amp;8SCHbyFaculty.Fall2017census&amp;R&amp;8&amp;P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College</vt:lpstr>
      <vt:lpstr>ChartLevelxCollege</vt:lpstr>
      <vt:lpstr>PercentInstruction</vt:lpstr>
      <vt:lpstr>PercentInstruction (2)</vt:lpstr>
      <vt:lpstr>AvgClassSize</vt:lpstr>
      <vt:lpstr>ChartCollege</vt:lpstr>
      <vt:lpstr>ChartType</vt:lpstr>
      <vt:lpstr>ChartCourseLevel</vt:lpstr>
      <vt:lpstr>ChartLevelxCollege!Print_Area</vt:lpstr>
    </vt:vector>
  </TitlesOfParts>
  <Company>UCCS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Marschke</dc:creator>
  <cp:lastModifiedBy>rmarschk</cp:lastModifiedBy>
  <cp:lastPrinted>2019-10-21T17:44:55Z</cp:lastPrinted>
  <dcterms:created xsi:type="dcterms:W3CDTF">2015-08-24T21:31:53Z</dcterms:created>
  <dcterms:modified xsi:type="dcterms:W3CDTF">2021-01-26T14:28:58Z</dcterms:modified>
</cp:coreProperties>
</file>